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288" windowWidth="19812" windowHeight="9000"/>
  </bookViews>
  <sheets>
    <sheet name="Final" sheetId="1" r:id="rId1"/>
  </sheets>
  <externalReferences>
    <externalReference r:id="rId2"/>
    <externalReference r:id="rId3"/>
    <externalReference r:id="rId4"/>
  </externalReferences>
  <definedNames>
    <definedName name="__cls1">[2]LMmapCode!$F$3</definedName>
    <definedName name="__cls2">[2]LMmapCode!$F$4</definedName>
    <definedName name="__cls3">[2]LMmapCode!$F$5</definedName>
    <definedName name="__cls4">[2]LMmapCode!$F$6</definedName>
    <definedName name="__cls5">[2]LMmapCode!$F$7</definedName>
    <definedName name="_cls1" localSheetId="0">[2]LMmapCode!$F$3</definedName>
    <definedName name="_cls1">[2]LMmapCode!$F$3</definedName>
    <definedName name="_cls2" localSheetId="0">[2]LMmapCode!$F$4</definedName>
    <definedName name="_cls2">[2]LMmapCode!$F$4</definedName>
    <definedName name="_cls3" localSheetId="0">[2]LMmapCode!$F$5</definedName>
    <definedName name="_cls3">[2]LMmapCode!$F$5</definedName>
    <definedName name="_cls4" localSheetId="0">[2]LMmapCode!$F$6</definedName>
    <definedName name="_cls4">[2]LMmapCode!$F$6</definedName>
    <definedName name="_cls5" localSheetId="0">[2]LMmapCode!$F$7</definedName>
    <definedName name="_cls5">[2]LMmapCode!$F$7</definedName>
    <definedName name="actReg" localSheetId="0">[2]LMmapCode!$J$11</definedName>
    <definedName name="actReg">[2]LMmapCode!$J$11</definedName>
    <definedName name="actRegCode" localSheetId="0">[2]LMmapCode!$J$13</definedName>
    <definedName name="actRegCode">[2]LMmapCode!$J$13</definedName>
    <definedName name="actRegValue" localSheetId="0">[2]LMmapCode!$J$12</definedName>
    <definedName name="actRegValue">[2]LMmapCode!$J$12</definedName>
    <definedName name="cls0" localSheetId="0">[2]LMmapCode!$F$8</definedName>
    <definedName name="cls0">[2]LMmapCode!$F$8</definedName>
    <definedName name="clsValue" localSheetId="0">[2]LMmapCode!$J$3:$K$8</definedName>
    <definedName name="clsValue">[2]LMmapCode!$J$3:$K$8</definedName>
    <definedName name="country" localSheetId="0">'[3]Country &amp; ID'!$A$2:$A$237</definedName>
    <definedName name="country">'[3]Country &amp; ID'!$A$2:$A$237</definedName>
    <definedName name="jjj" localSheetId="0">[2]LMmapCode!$F$8</definedName>
    <definedName name="_xlnm.Print_Area" localSheetId="0">Final!$A$2:$AQ$150</definedName>
    <definedName name="RegData" localSheetId="0">[2]W1_1990Data!$K$7:$L$7</definedName>
    <definedName name="RegData">[2]W1_1990Data!$K$7:$L$7</definedName>
  </definedNames>
  <calcPr calcId="145621"/>
</workbook>
</file>

<file path=xl/calcChain.xml><?xml version="1.0" encoding="utf-8"?>
<calcChain xmlns="http://schemas.openxmlformats.org/spreadsheetml/2006/main">
  <c r="X29" i="1" l="1"/>
  <c r="W29" i="1"/>
  <c r="V29" i="1"/>
  <c r="U29" i="1"/>
  <c r="T29" i="1"/>
  <c r="S29" i="1"/>
  <c r="R29" i="1"/>
  <c r="Q29" i="1"/>
  <c r="P29" i="1"/>
  <c r="O29" i="1"/>
  <c r="N29" i="1"/>
  <c r="M29" i="1"/>
  <c r="L29" i="1"/>
  <c r="K29" i="1"/>
  <c r="J29" i="1"/>
  <c r="I29" i="1"/>
  <c r="H29" i="1"/>
  <c r="G29" i="1"/>
  <c r="F29" i="1"/>
  <c r="E29" i="1"/>
  <c r="D29" i="1"/>
</calcChain>
</file>

<file path=xl/sharedStrings.xml><?xml version="1.0" encoding="utf-8"?>
<sst xmlns="http://schemas.openxmlformats.org/spreadsheetml/2006/main" count="880" uniqueCount="131">
  <si>
    <t>Environmental Indicators and Selected Time Series</t>
  </si>
  <si>
    <t>Percentage of municipal waste collected which is recycled</t>
  </si>
  <si>
    <r>
      <t>Date of release:</t>
    </r>
    <r>
      <rPr>
        <sz val="12"/>
        <rFont val="Arial"/>
        <family val="2"/>
      </rPr>
      <t xml:space="preserve"> February 2017</t>
    </r>
  </si>
  <si>
    <t>Choose a country from the following drop-down list:</t>
  </si>
  <si>
    <t>Algeria</t>
  </si>
  <si>
    <t>2013</t>
  </si>
  <si>
    <t>Country</t>
  </si>
  <si>
    <t>Source</t>
  </si>
  <si>
    <t>%</t>
  </si>
  <si>
    <t>U</t>
  </si>
  <si>
    <t>...</t>
  </si>
  <si>
    <t>Andorra</t>
  </si>
  <si>
    <t>Anguilla</t>
  </si>
  <si>
    <t>Antigua and Barbuda</t>
  </si>
  <si>
    <t>Armenia</t>
  </si>
  <si>
    <t>Australia</t>
  </si>
  <si>
    <t>O</t>
  </si>
  <si>
    <t>Austria</t>
  </si>
  <si>
    <t>Belgium</t>
  </si>
  <si>
    <t>Bermuda</t>
  </si>
  <si>
    <t>Bhutan</t>
  </si>
  <si>
    <t>6,7</t>
  </si>
  <si>
    <t>Brazil</t>
  </si>
  <si>
    <t>British Virgin Islands</t>
  </si>
  <si>
    <t>Bulgaria</t>
  </si>
  <si>
    <t>E</t>
  </si>
  <si>
    <t>Cameroon</t>
  </si>
  <si>
    <t>China, Hong Kong Special Administrative Region</t>
  </si>
  <si>
    <t>China, Macao Special Administrative Region</t>
  </si>
  <si>
    <t>Colombia</t>
  </si>
  <si>
    <t>Croatia</t>
  </si>
  <si>
    <t>…</t>
  </si>
  <si>
    <t>Cuba</t>
  </si>
  <si>
    <t>Cyprus</t>
  </si>
  <si>
    <t>Czechia</t>
  </si>
  <si>
    <t>Denmark</t>
  </si>
  <si>
    <t>Ecuador</t>
  </si>
  <si>
    <t>Egypt</t>
  </si>
  <si>
    <t>Estonia</t>
  </si>
  <si>
    <t>4,10</t>
  </si>
  <si>
    <t>Finland</t>
  </si>
  <si>
    <t>France</t>
  </si>
  <si>
    <t>Germany</t>
  </si>
  <si>
    <t>Greece</t>
  </si>
  <si>
    <t>Guadeloupe</t>
  </si>
  <si>
    <t>Hungary</t>
  </si>
  <si>
    <t>Iceland</t>
  </si>
  <si>
    <t>Ireland</t>
  </si>
  <si>
    <t>4,5</t>
  </si>
  <si>
    <t>Israel</t>
  </si>
  <si>
    <t>Italy</t>
  </si>
  <si>
    <t>Japan</t>
  </si>
  <si>
    <t>Kuwait</t>
  </si>
  <si>
    <t>Latvia</t>
  </si>
  <si>
    <t>Lebanon</t>
  </si>
  <si>
    <t>Liechtenstein</t>
  </si>
  <si>
    <t>Lithuania</t>
  </si>
  <si>
    <t>Luxembourg</t>
  </si>
  <si>
    <t>Madagascar</t>
  </si>
  <si>
    <t>Malta</t>
  </si>
  <si>
    <t>Marshall Islands</t>
  </si>
  <si>
    <t>Martinique</t>
  </si>
  <si>
    <t>Mauritius</t>
  </si>
  <si>
    <t>Mexico</t>
  </si>
  <si>
    <t>Monaco</t>
  </si>
  <si>
    <t>Morocco</t>
  </si>
  <si>
    <t>Netherlands</t>
  </si>
  <si>
    <t>Niger</t>
  </si>
  <si>
    <t>Norway</t>
  </si>
  <si>
    <t>Peru</t>
  </si>
  <si>
    <t>Poland</t>
  </si>
  <si>
    <t>Portugal</t>
  </si>
  <si>
    <t>Qatar</t>
  </si>
  <si>
    <t>Republic of Korea</t>
  </si>
  <si>
    <t>Romania</t>
  </si>
  <si>
    <t>Russian Federation</t>
  </si>
  <si>
    <t>Saint Lucia</t>
  </si>
  <si>
    <t>Saint Vincent and the Grenadines</t>
  </si>
  <si>
    <t>Serbia</t>
  </si>
  <si>
    <t>Singapore</t>
  </si>
  <si>
    <t>1,17</t>
  </si>
  <si>
    <t>Slovakia</t>
  </si>
  <si>
    <t>Slovenia</t>
  </si>
  <si>
    <t>Spain</t>
  </si>
  <si>
    <t>State of Palestine</t>
  </si>
  <si>
    <t>Sweden</t>
  </si>
  <si>
    <t>Switzerland</t>
  </si>
  <si>
    <t>The Former Yugoslav Republic of  Macedonia</t>
  </si>
  <si>
    <t>Togo</t>
  </si>
  <si>
    <t>Tunisia</t>
  </si>
  <si>
    <t>Turkey</t>
  </si>
  <si>
    <t>Ukraine</t>
  </si>
  <si>
    <t>1,21</t>
  </si>
  <si>
    <t>United Arab Emirates</t>
  </si>
  <si>
    <t>United Kingdom</t>
  </si>
  <si>
    <t>United States of America</t>
  </si>
  <si>
    <t>Uruguay</t>
  </si>
  <si>
    <t>Sources:</t>
  </si>
  <si>
    <r>
      <rPr>
        <sz val="8"/>
        <rFont val="Arial"/>
        <family val="2"/>
      </rPr>
      <t xml:space="preserve">U denotes data collected from the UNSD/UNEP biennial Questionnaires on Environment Statistics, Waste section. Questionnaires available at: </t>
    </r>
    <r>
      <rPr>
        <u/>
        <sz val="8"/>
        <color theme="10"/>
        <rFont val="Arial"/>
        <family val="2"/>
      </rPr>
      <t>http://unstats.un.org/unsd/environment/questionnaire.htm</t>
    </r>
    <r>
      <rPr>
        <sz val="8"/>
        <rFont val="Arial"/>
        <family val="2"/>
      </rPr>
      <t>.</t>
    </r>
  </si>
  <si>
    <r>
      <rPr>
        <sz val="8"/>
        <rFont val="Arial"/>
        <family val="2"/>
      </rPr>
      <t>E denotes the Eurostat Environmental Data Centre on Waste (</t>
    </r>
    <r>
      <rPr>
        <u/>
        <sz val="8"/>
        <color theme="10"/>
        <rFont val="Arial"/>
        <family val="2"/>
      </rPr>
      <t>http://ec.europa.eu/eurostat/web/waste/data/database</t>
    </r>
    <r>
      <rPr>
        <sz val="8"/>
        <rFont val="Arial"/>
        <family val="2"/>
      </rPr>
      <t>). (Date of extraction: October 2016)</t>
    </r>
  </si>
  <si>
    <r>
      <rPr>
        <sz val="8"/>
        <rFont val="Arial"/>
        <family val="2"/>
      </rPr>
      <t xml:space="preserve">O denotes the OECD.Stat, Waste section. Available at: </t>
    </r>
    <r>
      <rPr>
        <u/>
        <sz val="8"/>
        <color theme="10"/>
        <rFont val="Arial"/>
        <family val="2"/>
      </rPr>
      <t>http://stats.oecd.org/</t>
    </r>
    <r>
      <rPr>
        <sz val="8"/>
        <rFont val="Arial"/>
        <family val="2"/>
      </rPr>
      <t>. (Date of extraction: October 2016)</t>
    </r>
  </si>
  <si>
    <t>Footnotes:</t>
  </si>
  <si>
    <t>INS estimate based on the population and on the ratios of waste production per capita (2008 based on 0.7 kg / d / h).</t>
  </si>
  <si>
    <t>Recycling waste figure refers to recycling and composting together.</t>
  </si>
  <si>
    <t>29.9 thousand tonnes of ashes and dreg waste coming from the incineration were deposited in landfill.</t>
  </si>
  <si>
    <t>From 2005, increase in the amount of municipal waste can be explained by the increase in construction activity including demolition of buildings and damage due to hurricanes (falling trees etc), and the number of tourist arrivals and improvements in reporting.</t>
  </si>
  <si>
    <t>Break.</t>
  </si>
  <si>
    <t>Estimated value.</t>
  </si>
  <si>
    <t>15% of the total municipal waste is assumed to go to recycling. The estimate is based on the proportion of Greenerways-Pvt. Municipal Waste Organization.</t>
  </si>
  <si>
    <t>Municipal waste figure excludes municipal waste collected from origins other than households.</t>
  </si>
  <si>
    <t>Municipal waste collected figure excludes construction waste, aluminium cans and metal-containing waste measured in cubic metres or other unit.</t>
  </si>
  <si>
    <t>National estimates.</t>
  </si>
  <si>
    <t>Municipal waste collected figure represents incomplete data.</t>
  </si>
  <si>
    <t>Recycling waste figure is based on estimates of the Ministry of Environmental Protection. Includes composting waste.</t>
  </si>
  <si>
    <t>Construction waste was recycled in the recycling factories; contracting with The Kuwaiti municipality started working in April 2004.</t>
  </si>
  <si>
    <t>Eurostat estimate (phased out).</t>
  </si>
  <si>
    <t>For the calculations of municipal waste collected, only the six important locations of "Faritany" (Antanarivo, Antsiranana, Fianarantsoa, Mahajanga, Toamasia, Toliary) and the cities of Toalagnaro and Nosy-be were taken into account.</t>
  </si>
  <si>
    <t>Municipal waste collected figure refers to household waste and bulky waste.</t>
  </si>
  <si>
    <t>For the municipal waste collected figure, data are sourced from the Federal water resources Agency on the volume of solid municipal waste generated.</t>
  </si>
  <si>
    <t>Municipal waste collected figure include industrial waste from manufacturing industries.</t>
  </si>
  <si>
    <t>For the municipal waste collected figure, the amount of waste was estimated using the per capita average daily waste generated.</t>
  </si>
  <si>
    <t>Data are collected through the regular annual survey on municipal waste. The source of data are municipal enterprises that collected municipal waste.  For areas not covered by a municipal waste collection system, the amount of waste generated is estimated. The methodology is fully compiled  with EU Regulation 2150/2002.</t>
  </si>
  <si>
    <t>For the recycling figure, it refers to plastics, and collected and recycled metals as part of the paid public collection system.  Waste collected through the informal system (private collectors) are not included.</t>
  </si>
  <si>
    <t>For the municipal waste collected figure, the value may be underestimated due to incompleteness of the data collection. Data cover only separated solid domestic wastes.</t>
  </si>
  <si>
    <t>Definitions &amp; Technical notes:</t>
  </si>
  <si>
    <t xml:space="preserve">UNSD has calculated the percentage of municipal waste collected which is recycled based on data sourced from either Eurostat, the OECD or UNSD as specified within the table (column C). </t>
  </si>
  <si>
    <r>
      <t>Municipal waste,</t>
    </r>
    <r>
      <rPr>
        <sz val="8"/>
        <rFont val="Arial"/>
        <family val="2"/>
      </rPr>
      <t xml:space="preserve">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r>
  </si>
  <si>
    <r>
      <t>Municipal waste</t>
    </r>
    <r>
      <rPr>
        <sz val="8"/>
        <rFont val="Arial"/>
        <family val="2"/>
      </rPr>
      <t xml:space="preserve"> </t>
    </r>
    <r>
      <rPr>
        <b/>
        <sz val="8"/>
        <rFont val="Arial"/>
        <family val="2"/>
      </rPr>
      <t xml:space="preserve">collected </t>
    </r>
    <r>
      <rPr>
        <sz val="8"/>
        <rFont val="Arial"/>
        <family val="2"/>
      </rPr>
      <t>refers to waste collected by or on behalf of municipalities, as well as municipal waste collected by the private sector. It includes mixed waste, and fractions collected separately for recovery operations (through door-to-door collection and/or through voluntary deposits).  For data sourced from OECD and Eurostat, values correspond to municipal waste generated.</t>
    </r>
  </si>
  <si>
    <r>
      <rPr>
        <b/>
        <sz val="8"/>
        <rFont val="Arial"/>
        <family val="2"/>
      </rPr>
      <t>Recycling</t>
    </r>
    <r>
      <rPr>
        <sz val="8"/>
        <rFont val="Arial"/>
        <family val="2"/>
      </rPr>
      <t xml:space="preserve">: 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</si>
  <si>
    <t>Data Quality:</t>
  </si>
  <si>
    <t xml:space="preserve">Data on municipal waste collected are usually gathered through surveys of municipalities, which are responsible for waste collection and disposal, or from transport companies that collect waste and transport it to a disposal site. Such surveys deliver fairly reliable data. However, the figures only cover waste collected by or on behalf of municipalities. Therefore: 
- Amounts of waste will vary, depending on the extent that municipal waste collection covers small industries and the services sector. 
- Waste collected by the informal sector, waste generated in areas not covered by the municipal waste collection system or illegally dumped waste are not included. 
Caution is therefore advised when comparing countries.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</si>
</sst>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50" x14ac:knownFonts="1">
    <font>
      <sz val="10"/>
      <name val="Arial"/>
    </font>
    <font>
      <sz val="11"/>
      <color theme="1"/>
      <name val="Calibri"/>
      <family val="2"/>
      <scheme val="minor"/>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indexed="9"/>
      <name val="Arial"/>
      <family val="2"/>
    </font>
    <font>
      <sz val="9"/>
      <color indexed="9"/>
      <name val="Arial"/>
      <family val="2"/>
    </font>
    <font>
      <sz val="8"/>
      <color indexed="9"/>
      <name val="Arial"/>
      <family val="2"/>
    </font>
    <font>
      <sz val="9"/>
      <color theme="0"/>
      <name val="Arial"/>
      <family val="2"/>
    </font>
    <font>
      <i/>
      <vertAlign val="superscript"/>
      <sz val="9"/>
      <color indexed="9"/>
      <name val="Arial"/>
      <family val="2"/>
    </font>
    <font>
      <b/>
      <sz val="9"/>
      <name val="Arial"/>
      <family val="2"/>
    </font>
    <font>
      <b/>
      <sz val="10"/>
      <color indexed="8"/>
      <name val="Arial"/>
      <family val="2"/>
    </font>
    <font>
      <b/>
      <sz val="8"/>
      <name val="Arial"/>
      <family val="2"/>
    </font>
    <font>
      <b/>
      <i/>
      <vertAlign val="superscript"/>
      <sz val="8"/>
      <name val="Arial"/>
      <family val="2"/>
    </font>
    <font>
      <i/>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vertAlign val="superscript"/>
      <sz val="8"/>
      <name val="Arial"/>
      <family val="2"/>
    </font>
    <font>
      <u/>
      <sz val="10"/>
      <color theme="10"/>
      <name val="Arial"/>
      <family val="2"/>
    </font>
    <font>
      <u/>
      <sz val="8"/>
      <color theme="10"/>
      <name val="Arial"/>
      <family val="2"/>
    </font>
    <font>
      <sz val="8"/>
      <color indexed="10"/>
      <name val="Arial"/>
      <family val="2"/>
    </font>
    <font>
      <b/>
      <u/>
      <sz val="9"/>
      <name val="Arial"/>
      <family val="2"/>
    </font>
    <font>
      <b/>
      <u/>
      <sz val="8"/>
      <name val="Arial"/>
      <family val="2"/>
    </font>
    <font>
      <b/>
      <u/>
      <sz val="10"/>
      <name val="Arial"/>
      <family val="2"/>
    </font>
    <font>
      <b/>
      <i/>
      <u/>
      <sz val="10"/>
      <name val="Arial"/>
      <family val="2"/>
    </font>
    <font>
      <sz val="10"/>
      <color indexed="8"/>
      <name val="Arial"/>
    </font>
    <font>
      <b/>
      <vertAlign val="superscript"/>
      <sz val="8"/>
      <name val="Arial"/>
      <family val="2"/>
    </font>
    <font>
      <b/>
      <i/>
      <sz val="8"/>
      <name val="Arial"/>
      <family val="2"/>
    </font>
    <font>
      <b/>
      <i/>
      <sz val="7"/>
      <name val="Arial"/>
      <family val="2"/>
    </font>
    <font>
      <sz val="11"/>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8"/>
      </patternFill>
    </fill>
    <fill>
      <patternFill patternType="solid">
        <fgColor indexed="26"/>
        <bgColor indexed="64"/>
      </patternFill>
    </fill>
    <fill>
      <patternFill patternType="solid">
        <fgColor indexed="22"/>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2" fillId="0" borderId="0"/>
    <xf numFmtId="0" fontId="13" fillId="0" borderId="0"/>
    <xf numFmtId="0" fontId="13" fillId="0" borderId="0"/>
    <xf numFmtId="0" fontId="13" fillId="0" borderId="0"/>
    <xf numFmtId="0" fontId="38" fillId="0" borderId="0" applyNumberFormat="0" applyFill="0" applyBorder="0" applyAlignment="0" applyProtection="0"/>
    <xf numFmtId="0" fontId="45" fillId="0" borderId="0"/>
    <xf numFmtId="0" fontId="49" fillId="0" borderId="0"/>
    <xf numFmtId="0" fontId="1" fillId="0" borderId="0"/>
  </cellStyleXfs>
  <cellXfs count="195">
    <xf numFmtId="0" fontId="0" fillId="0" borderId="0" xfId="0"/>
    <xf numFmtId="0" fontId="2" fillId="0" borderId="0" xfId="1" applyProtection="1">
      <protection locked="0"/>
    </xf>
    <xf numFmtId="0" fontId="3" fillId="0" borderId="0" xfId="1" applyFont="1" applyProtection="1">
      <protection locked="0"/>
    </xf>
    <xf numFmtId="0" fontId="4" fillId="0" borderId="0" xfId="1" applyFont="1" applyAlignment="1" applyProtection="1">
      <alignment horizontal="left"/>
      <protection locked="0"/>
    </xf>
    <xf numFmtId="0" fontId="2" fillId="2" borderId="0" xfId="1" applyFont="1" applyFill="1" applyProtection="1">
      <protection locked="0"/>
    </xf>
    <xf numFmtId="0" fontId="4" fillId="2" borderId="0" xfId="1" applyFont="1" applyFill="1" applyAlignment="1" applyProtection="1">
      <alignment horizontal="left"/>
      <protection locked="0"/>
    </xf>
    <xf numFmtId="0" fontId="3" fillId="2" borderId="0" xfId="1" applyFont="1" applyFill="1" applyAlignment="1" applyProtection="1">
      <alignment horizontal="left"/>
      <protection locked="0"/>
    </xf>
    <xf numFmtId="0" fontId="3" fillId="2" borderId="0" xfId="1" applyFont="1" applyFill="1" applyProtection="1">
      <protection locked="0"/>
    </xf>
    <xf numFmtId="0" fontId="2" fillId="0" borderId="0" xfId="1" applyFont="1" applyProtection="1">
      <protection locked="0"/>
    </xf>
    <xf numFmtId="0" fontId="5" fillId="2" borderId="0" xfId="1" applyFont="1" applyFill="1" applyAlignment="1" applyProtection="1">
      <alignment horizontal="left"/>
      <protection hidden="1"/>
    </xf>
    <xf numFmtId="0" fontId="4" fillId="2" borderId="0" xfId="1" applyFont="1" applyFill="1" applyAlignment="1" applyProtection="1">
      <alignment horizontal="left"/>
      <protection hidden="1"/>
    </xf>
    <xf numFmtId="0" fontId="3" fillId="2" borderId="0" xfId="1" applyFont="1" applyFill="1" applyAlignment="1" applyProtection="1">
      <alignment horizontal="left"/>
      <protection hidden="1"/>
    </xf>
    <xf numFmtId="0" fontId="2" fillId="2" borderId="0" xfId="1" applyFont="1" applyFill="1" applyProtection="1">
      <protection hidden="1"/>
    </xf>
    <xf numFmtId="0" fontId="3" fillId="2" borderId="0" xfId="1" applyFont="1" applyFill="1" applyProtection="1">
      <protection hidden="1"/>
    </xf>
    <xf numFmtId="0" fontId="2" fillId="0" borderId="0" xfId="1" applyFont="1" applyProtection="1">
      <protection hidden="1"/>
    </xf>
    <xf numFmtId="0" fontId="6" fillId="2" borderId="0" xfId="1" applyFont="1" applyFill="1" applyProtection="1">
      <protection hidden="1"/>
    </xf>
    <xf numFmtId="0" fontId="7" fillId="2" borderId="0" xfId="1" applyFont="1" applyFill="1" applyProtection="1">
      <protection locked="0"/>
    </xf>
    <xf numFmtId="164" fontId="3" fillId="2" borderId="0" xfId="1" applyNumberFormat="1" applyFont="1" applyFill="1" applyAlignment="1" applyProtection="1">
      <alignment horizontal="right"/>
      <protection hidden="1"/>
    </xf>
    <xf numFmtId="165" fontId="8" fillId="2" borderId="0" xfId="1" applyNumberFormat="1" applyFont="1" applyFill="1" applyAlignment="1" applyProtection="1">
      <alignment horizontal="right"/>
      <protection hidden="1"/>
    </xf>
    <xf numFmtId="0" fontId="8" fillId="2" borderId="0" xfId="1" applyFont="1" applyFill="1" applyAlignment="1" applyProtection="1">
      <alignment horizontal="right"/>
      <protection hidden="1"/>
    </xf>
    <xf numFmtId="0" fontId="9" fillId="2" borderId="0" xfId="1" applyFont="1" applyFill="1" applyProtection="1">
      <protection hidden="1"/>
    </xf>
    <xf numFmtId="49" fontId="10" fillId="2" borderId="0" xfId="1" applyNumberFormat="1" applyFont="1" applyFill="1" applyAlignment="1" applyProtection="1">
      <alignment horizontal="right"/>
      <protection hidden="1"/>
    </xf>
    <xf numFmtId="0" fontId="8" fillId="2" borderId="0" xfId="1" applyFont="1" applyFill="1" applyAlignment="1" applyProtection="1">
      <protection hidden="1"/>
    </xf>
    <xf numFmtId="49" fontId="3" fillId="2" borderId="0" xfId="1" applyNumberFormat="1" applyFont="1" applyFill="1" applyAlignment="1" applyProtection="1">
      <protection hidden="1"/>
    </xf>
    <xf numFmtId="49" fontId="3" fillId="0" borderId="0" xfId="1" applyNumberFormat="1" applyFont="1" applyAlignment="1" applyProtection="1">
      <protection hidden="1"/>
    </xf>
    <xf numFmtId="0" fontId="7" fillId="2" borderId="0" xfId="1" applyFont="1" applyFill="1" applyProtection="1">
      <protection hidden="1"/>
    </xf>
    <xf numFmtId="0" fontId="12" fillId="2" borderId="0" xfId="1" applyFont="1" applyFill="1" applyProtection="1">
      <protection locked="0"/>
    </xf>
    <xf numFmtId="165" fontId="8" fillId="2" borderId="0" xfId="1" applyNumberFormat="1" applyFont="1" applyFill="1" applyAlignment="1" applyProtection="1">
      <alignment horizontal="right"/>
      <protection locked="0"/>
    </xf>
    <xf numFmtId="0" fontId="8" fillId="2" borderId="0" xfId="1" applyFont="1" applyFill="1" applyAlignment="1" applyProtection="1">
      <alignment horizontal="right"/>
      <protection locked="0"/>
    </xf>
    <xf numFmtId="0" fontId="9" fillId="2" borderId="0" xfId="1" applyFont="1" applyFill="1" applyProtection="1">
      <protection locked="0"/>
    </xf>
    <xf numFmtId="164" fontId="3" fillId="2" borderId="0" xfId="1" applyNumberFormat="1" applyFont="1" applyFill="1" applyAlignment="1" applyProtection="1">
      <alignment horizontal="right"/>
      <protection locked="0"/>
    </xf>
    <xf numFmtId="0" fontId="2" fillId="3" borderId="1" xfId="1" applyFont="1" applyFill="1" applyBorder="1" applyAlignment="1" applyProtection="1">
      <alignment horizontal="left" shrinkToFit="1"/>
      <protection locked="0"/>
    </xf>
    <xf numFmtId="0" fontId="2" fillId="3" borderId="2" xfId="1" applyFont="1" applyFill="1" applyBorder="1" applyAlignment="1" applyProtection="1">
      <alignment horizontal="left" shrinkToFit="1"/>
      <protection locked="0"/>
    </xf>
    <xf numFmtId="0" fontId="2" fillId="3" borderId="3" xfId="1" applyFont="1" applyFill="1" applyBorder="1" applyAlignment="1" applyProtection="1">
      <alignment horizontal="left" shrinkToFit="1"/>
      <protection locked="0"/>
    </xf>
    <xf numFmtId="0" fontId="8" fillId="2" borderId="0" xfId="1" applyFont="1" applyFill="1" applyAlignment="1" applyProtection="1">
      <protection locked="0"/>
    </xf>
    <xf numFmtId="49" fontId="3" fillId="2" borderId="0" xfId="1" applyNumberFormat="1" applyFont="1" applyFill="1" applyAlignment="1" applyProtection="1">
      <protection locked="0"/>
    </xf>
    <xf numFmtId="49" fontId="3" fillId="0" borderId="0" xfId="1" applyNumberFormat="1" applyFont="1" applyAlignment="1" applyProtection="1">
      <protection locked="0"/>
    </xf>
    <xf numFmtId="166" fontId="14" fillId="4" borderId="4" xfId="2" applyNumberFormat="1" applyFont="1" applyFill="1" applyBorder="1" applyAlignment="1" applyProtection="1">
      <alignment horizontal="right" wrapText="1"/>
      <protection hidden="1"/>
    </xf>
    <xf numFmtId="166" fontId="14" fillId="4" borderId="5" xfId="2" applyNumberFormat="1" applyFont="1" applyFill="1" applyBorder="1" applyAlignment="1" applyProtection="1">
      <alignment horizontal="right" wrapText="1"/>
      <protection hidden="1"/>
    </xf>
    <xf numFmtId="0" fontId="2" fillId="4" borderId="5" xfId="1" applyFill="1" applyBorder="1" applyProtection="1">
      <protection hidden="1"/>
    </xf>
    <xf numFmtId="0" fontId="15" fillId="4" borderId="5" xfId="1" applyFont="1" applyFill="1" applyBorder="1" applyProtection="1">
      <protection hidden="1"/>
    </xf>
    <xf numFmtId="0" fontId="2" fillId="4" borderId="5" xfId="1" applyFont="1" applyFill="1" applyBorder="1" applyAlignment="1" applyProtection="1">
      <alignment horizontal="left" shrinkToFit="1"/>
      <protection hidden="1"/>
    </xf>
    <xf numFmtId="0" fontId="2" fillId="4" borderId="5" xfId="1" applyFont="1" applyFill="1" applyBorder="1" applyProtection="1">
      <protection hidden="1"/>
    </xf>
    <xf numFmtId="0" fontId="8" fillId="4" borderId="5" xfId="1" applyFont="1" applyFill="1" applyBorder="1" applyAlignment="1" applyProtection="1">
      <alignment horizontal="right"/>
      <protection hidden="1"/>
    </xf>
    <xf numFmtId="49" fontId="10" fillId="4" borderId="5" xfId="1" applyNumberFormat="1" applyFont="1" applyFill="1" applyBorder="1" applyAlignment="1" applyProtection="1">
      <alignment horizontal="right"/>
      <protection hidden="1"/>
    </xf>
    <xf numFmtId="0" fontId="9" fillId="4" borderId="5" xfId="1" applyFont="1" applyFill="1" applyBorder="1" applyProtection="1">
      <protection hidden="1"/>
    </xf>
    <xf numFmtId="0" fontId="8" fillId="4" borderId="5" xfId="1" applyFont="1" applyFill="1" applyBorder="1" applyAlignment="1" applyProtection="1">
      <protection hidden="1"/>
    </xf>
    <xf numFmtId="0" fontId="8" fillId="4" borderId="6" xfId="1" applyFont="1" applyFill="1" applyBorder="1" applyAlignment="1" applyProtection="1">
      <alignment horizontal="right"/>
      <protection hidden="1"/>
    </xf>
    <xf numFmtId="166" fontId="14" fillId="4" borderId="7" xfId="2" applyNumberFormat="1" applyFont="1" applyFill="1" applyBorder="1" applyAlignment="1" applyProtection="1">
      <alignment horizontal="right" wrapText="1"/>
      <protection hidden="1"/>
    </xf>
    <xf numFmtId="166" fontId="14" fillId="4" borderId="0" xfId="2" applyNumberFormat="1" applyFont="1" applyFill="1" applyBorder="1" applyAlignment="1" applyProtection="1">
      <alignment horizontal="right" wrapText="1"/>
      <protection hidden="1"/>
    </xf>
    <xf numFmtId="0" fontId="2" fillId="4" borderId="0" xfId="1" applyFill="1" applyBorder="1" applyProtection="1">
      <protection hidden="1"/>
    </xf>
    <xf numFmtId="0" fontId="15" fillId="4" borderId="0" xfId="1" applyFont="1" applyFill="1" applyBorder="1" applyProtection="1">
      <protection hidden="1"/>
    </xf>
    <xf numFmtId="167" fontId="3" fillId="4" borderId="0" xfId="1" applyNumberFormat="1" applyFont="1" applyFill="1" applyBorder="1" applyProtection="1">
      <protection hidden="1"/>
    </xf>
    <xf numFmtId="0" fontId="16" fillId="4" borderId="0" xfId="1" applyFont="1" applyFill="1" applyBorder="1" applyProtection="1">
      <protection hidden="1"/>
    </xf>
    <xf numFmtId="0" fontId="2" fillId="4" borderId="0" xfId="1" applyFont="1" applyFill="1" applyBorder="1" applyProtection="1">
      <protection hidden="1"/>
    </xf>
    <xf numFmtId="0" fontId="8" fillId="4" borderId="0" xfId="1" applyFont="1" applyFill="1" applyBorder="1" applyAlignment="1" applyProtection="1">
      <alignment horizontal="right"/>
      <protection hidden="1"/>
    </xf>
    <xf numFmtId="49" fontId="10" fillId="4" borderId="0" xfId="1" applyNumberFormat="1" applyFont="1" applyFill="1" applyBorder="1" applyAlignment="1" applyProtection="1">
      <alignment horizontal="right"/>
      <protection hidden="1"/>
    </xf>
    <xf numFmtId="0" fontId="9" fillId="4" borderId="0" xfId="1" applyFont="1" applyFill="1" applyBorder="1" applyProtection="1">
      <protection hidden="1"/>
    </xf>
    <xf numFmtId="0" fontId="8" fillId="4" borderId="0" xfId="1" applyFont="1" applyFill="1" applyBorder="1" applyAlignment="1" applyProtection="1">
      <protection hidden="1"/>
    </xf>
    <xf numFmtId="0" fontId="8" fillId="4" borderId="8" xfId="1" applyFont="1" applyFill="1" applyBorder="1" applyAlignment="1" applyProtection="1">
      <alignment horizontal="right"/>
      <protection hidden="1"/>
    </xf>
    <xf numFmtId="165" fontId="2" fillId="4" borderId="0" xfId="1" applyNumberFormat="1" applyFill="1" applyBorder="1" applyAlignment="1" applyProtection="1">
      <alignment horizontal="right"/>
      <protection hidden="1"/>
    </xf>
    <xf numFmtId="0" fontId="2" fillId="4" borderId="7" xfId="1" applyFont="1" applyFill="1" applyBorder="1" applyProtection="1">
      <protection hidden="1"/>
    </xf>
    <xf numFmtId="166" fontId="14" fillId="4" borderId="9" xfId="2" applyNumberFormat="1" applyFont="1" applyFill="1" applyBorder="1" applyAlignment="1" applyProtection="1">
      <alignment horizontal="right" wrapText="1"/>
      <protection hidden="1"/>
    </xf>
    <xf numFmtId="166" fontId="14" fillId="4" borderId="10" xfId="2" applyNumberFormat="1" applyFont="1" applyFill="1" applyBorder="1" applyAlignment="1" applyProtection="1">
      <alignment horizontal="right" wrapText="1"/>
      <protection hidden="1"/>
    </xf>
    <xf numFmtId="0" fontId="2" fillId="4" borderId="10" xfId="1" applyFill="1" applyBorder="1" applyProtection="1">
      <protection hidden="1"/>
    </xf>
    <xf numFmtId="0" fontId="15" fillId="4" borderId="10" xfId="1" applyFont="1" applyFill="1" applyBorder="1" applyProtection="1">
      <protection hidden="1"/>
    </xf>
    <xf numFmtId="0" fontId="16" fillId="4" borderId="10" xfId="1" applyFont="1" applyFill="1" applyBorder="1" applyProtection="1">
      <protection hidden="1"/>
    </xf>
    <xf numFmtId="0" fontId="2" fillId="4" borderId="10" xfId="1" applyFont="1" applyFill="1" applyBorder="1" applyProtection="1">
      <protection hidden="1"/>
    </xf>
    <xf numFmtId="0" fontId="8" fillId="4" borderId="10" xfId="1" applyFont="1" applyFill="1" applyBorder="1" applyAlignment="1" applyProtection="1">
      <alignment horizontal="right"/>
      <protection hidden="1"/>
    </xf>
    <xf numFmtId="49" fontId="10" fillId="4" borderId="10" xfId="1" applyNumberFormat="1" applyFont="1" applyFill="1" applyBorder="1" applyAlignment="1" applyProtection="1">
      <alignment horizontal="right"/>
      <protection hidden="1"/>
    </xf>
    <xf numFmtId="0" fontId="9" fillId="4" borderId="10" xfId="1" applyFont="1" applyFill="1" applyBorder="1" applyProtection="1">
      <protection hidden="1"/>
    </xf>
    <xf numFmtId="0" fontId="8" fillId="4" borderId="10" xfId="1" applyFont="1" applyFill="1" applyBorder="1" applyAlignment="1" applyProtection="1">
      <protection hidden="1"/>
    </xf>
    <xf numFmtId="0" fontId="8" fillId="4" borderId="11" xfId="1" applyFont="1" applyFill="1" applyBorder="1" applyAlignment="1" applyProtection="1">
      <alignment horizontal="right"/>
      <protection hidden="1"/>
    </xf>
    <xf numFmtId="166" fontId="17" fillId="2" borderId="0" xfId="2" applyNumberFormat="1" applyFont="1" applyFill="1" applyBorder="1" applyAlignment="1" applyProtection="1">
      <alignment horizontal="right" wrapText="1"/>
      <protection hidden="1"/>
    </xf>
    <xf numFmtId="0" fontId="18" fillId="2" borderId="0" xfId="1" applyFont="1" applyFill="1" applyBorder="1" applyProtection="1">
      <protection hidden="1"/>
    </xf>
    <xf numFmtId="167" fontId="17" fillId="2" borderId="0" xfId="1" applyNumberFormat="1" applyFont="1" applyFill="1" applyBorder="1" applyProtection="1">
      <protection hidden="1"/>
    </xf>
    <xf numFmtId="0" fontId="19" fillId="2" borderId="0" xfId="1" applyFont="1" applyFill="1" applyBorder="1" applyProtection="1">
      <protection hidden="1"/>
    </xf>
    <xf numFmtId="0" fontId="20" fillId="2" borderId="0" xfId="1" applyFont="1" applyFill="1" applyBorder="1" applyAlignment="1" applyProtection="1">
      <alignment horizontal="right"/>
      <protection hidden="1"/>
    </xf>
    <xf numFmtId="49" fontId="21" fillId="2" borderId="0" xfId="1" applyNumberFormat="1" applyFont="1" applyFill="1" applyBorder="1" applyAlignment="1" applyProtection="1">
      <alignment horizontal="right"/>
      <protection hidden="1"/>
    </xf>
    <xf numFmtId="0" fontId="22" fillId="2" borderId="0" xfId="1" applyFont="1" applyFill="1" applyBorder="1" applyProtection="1">
      <protection hidden="1"/>
    </xf>
    <xf numFmtId="0" fontId="20" fillId="2" borderId="0" xfId="1" applyFont="1" applyFill="1" applyBorder="1" applyAlignment="1" applyProtection="1">
      <protection hidden="1"/>
    </xf>
    <xf numFmtId="0" fontId="22" fillId="2" borderId="0" xfId="1" applyFont="1" applyFill="1" applyProtection="1">
      <protection hidden="1"/>
    </xf>
    <xf numFmtId="0" fontId="23" fillId="0" borderId="0" xfId="1" applyFont="1" applyProtection="1">
      <protection hidden="1"/>
    </xf>
    <xf numFmtId="0" fontId="24" fillId="0" borderId="0" xfId="1" applyFont="1" applyAlignment="1" applyProtection="1">
      <alignment horizontal="left"/>
      <protection hidden="1"/>
    </xf>
    <xf numFmtId="0" fontId="25" fillId="0" borderId="0" xfId="1" applyNumberFormat="1" applyFont="1" applyAlignment="1" applyProtection="1">
      <alignment horizontal="right" vertical="center" wrapText="1"/>
      <protection hidden="1"/>
    </xf>
    <xf numFmtId="0" fontId="24" fillId="0" borderId="0" xfId="1" applyFont="1" applyProtection="1">
      <protection hidden="1"/>
    </xf>
    <xf numFmtId="1" fontId="24" fillId="0" borderId="0" xfId="1" applyNumberFormat="1" applyFont="1" applyAlignment="1" applyProtection="1">
      <alignment horizontal="right"/>
      <protection hidden="1"/>
    </xf>
    <xf numFmtId="0" fontId="26" fillId="0" borderId="0" xfId="1" applyFont="1" applyAlignment="1" applyProtection="1">
      <alignment horizontal="right"/>
      <protection hidden="1"/>
    </xf>
    <xf numFmtId="0" fontId="26" fillId="0" borderId="0" xfId="1" applyFont="1" applyProtection="1">
      <protection hidden="1"/>
    </xf>
    <xf numFmtId="49" fontId="26" fillId="0" borderId="0" xfId="1" applyNumberFormat="1" applyFont="1" applyFill="1" applyAlignment="1" applyProtection="1">
      <alignment horizontal="right"/>
      <protection hidden="1"/>
    </xf>
    <xf numFmtId="0" fontId="24" fillId="0" borderId="0" xfId="1" applyFont="1" applyAlignment="1" applyProtection="1">
      <protection hidden="1"/>
    </xf>
    <xf numFmtId="0" fontId="24" fillId="0" borderId="0" xfId="1" applyFont="1" applyAlignment="1" applyProtection="1">
      <alignment horizontal="right"/>
      <protection hidden="1"/>
    </xf>
    <xf numFmtId="49" fontId="24" fillId="0" borderId="0" xfId="1" applyNumberFormat="1" applyFont="1" applyAlignment="1" applyProtection="1">
      <protection hidden="1"/>
    </xf>
    <xf numFmtId="49" fontId="25" fillId="0" borderId="0" xfId="1" applyNumberFormat="1" applyFont="1" applyAlignment="1" applyProtection="1">
      <protection hidden="1"/>
    </xf>
    <xf numFmtId="0" fontId="23" fillId="0" borderId="0" xfId="1" applyFont="1" applyFill="1" applyAlignment="1" applyProtection="1">
      <alignment vertical="center"/>
      <protection hidden="1"/>
    </xf>
    <xf numFmtId="1" fontId="24" fillId="0" borderId="0" xfId="1" applyNumberFormat="1" applyFont="1" applyFill="1" applyAlignment="1" applyProtection="1">
      <alignment vertical="center" wrapText="1"/>
      <protection hidden="1"/>
    </xf>
    <xf numFmtId="1" fontId="24" fillId="0" borderId="0" xfId="1" applyNumberFormat="1" applyFont="1" applyFill="1" applyAlignment="1" applyProtection="1">
      <alignment horizontal="left" vertical="center" wrapText="1"/>
      <protection hidden="1"/>
    </xf>
    <xf numFmtId="0" fontId="24" fillId="0" borderId="0" xfId="1" applyFont="1" applyFill="1" applyProtection="1">
      <protection hidden="1"/>
    </xf>
    <xf numFmtId="0" fontId="26" fillId="0" borderId="0" xfId="1" applyFont="1" applyAlignment="1" applyProtection="1">
      <alignment horizontal="left"/>
      <protection hidden="1"/>
    </xf>
    <xf numFmtId="0" fontId="27" fillId="0" borderId="0" xfId="1" applyFont="1" applyAlignment="1" applyProtection="1">
      <alignment horizontal="left"/>
      <protection hidden="1"/>
    </xf>
    <xf numFmtId="0" fontId="28" fillId="0" borderId="0" xfId="1" applyFont="1" applyFill="1" applyAlignment="1" applyProtection="1">
      <alignment horizontal="left" vertical="center"/>
      <protection locked="0"/>
    </xf>
    <xf numFmtId="2" fontId="29" fillId="5" borderId="0" xfId="3" applyNumberFormat="1" applyFont="1" applyFill="1" applyBorder="1" applyAlignment="1" applyProtection="1">
      <alignment horizontal="left" vertical="center"/>
      <protection locked="0"/>
    </xf>
    <xf numFmtId="0" fontId="30" fillId="5" borderId="0" xfId="1" applyNumberFormat="1" applyFont="1" applyFill="1" applyAlignment="1" applyProtection="1">
      <alignment horizontal="right" vertical="center" wrapText="1"/>
      <protection locked="0"/>
    </xf>
    <xf numFmtId="0" fontId="31" fillId="5" borderId="0" xfId="1" applyNumberFormat="1" applyFont="1" applyFill="1" applyAlignment="1" applyProtection="1">
      <alignment horizontal="left" vertical="center" wrapText="1"/>
      <protection locked="0"/>
    </xf>
    <xf numFmtId="0" fontId="4" fillId="5" borderId="0" xfId="1" applyNumberFormat="1" applyFont="1" applyFill="1" applyAlignment="1" applyProtection="1">
      <alignment horizontal="left"/>
      <protection locked="0"/>
    </xf>
    <xf numFmtId="0" fontId="4" fillId="5" borderId="0" xfId="1" applyFont="1" applyFill="1" applyAlignment="1" applyProtection="1">
      <alignment horizontal="left"/>
      <protection locked="0"/>
    </xf>
    <xf numFmtId="0" fontId="14" fillId="6" borderId="0" xfId="4" applyFont="1" applyFill="1" applyBorder="1" applyAlignment="1" applyProtection="1">
      <alignment horizontal="center"/>
      <protection locked="0"/>
    </xf>
    <xf numFmtId="1" fontId="32" fillId="6" borderId="0" xfId="1" applyNumberFormat="1" applyFont="1" applyFill="1" applyAlignment="1" applyProtection="1">
      <alignment horizontal="center" vertical="center" wrapText="1"/>
      <protection locked="0"/>
    </xf>
    <xf numFmtId="0" fontId="2" fillId="0" borderId="0" xfId="1" applyAlignment="1">
      <alignment horizontal="center" vertical="center" wrapText="1"/>
    </xf>
    <xf numFmtId="0" fontId="14" fillId="7" borderId="0" xfId="4" applyFont="1" applyFill="1" applyBorder="1" applyAlignment="1" applyProtection="1">
      <alignment wrapText="1"/>
      <protection locked="0"/>
    </xf>
    <xf numFmtId="0" fontId="14" fillId="7" borderId="0" xfId="4" applyFont="1" applyFill="1" applyBorder="1" applyAlignment="1" applyProtection="1">
      <alignment horizontal="center" wrapText="1"/>
      <protection locked="0"/>
    </xf>
    <xf numFmtId="168" fontId="14" fillId="7" borderId="0" xfId="4" applyNumberFormat="1" applyFont="1" applyFill="1" applyBorder="1" applyAlignment="1" applyProtection="1">
      <alignment horizontal="right" wrapText="1"/>
      <protection locked="0"/>
    </xf>
    <xf numFmtId="168" fontId="33" fillId="7" borderId="0" xfId="4" applyNumberFormat="1" applyFont="1" applyFill="1" applyBorder="1" applyAlignment="1" applyProtection="1">
      <alignment horizontal="left" wrapText="1"/>
      <protection locked="0"/>
    </xf>
    <xf numFmtId="0" fontId="4" fillId="8" borderId="0" xfId="1" applyFont="1" applyFill="1" applyAlignment="1" applyProtection="1">
      <alignment horizontal="left"/>
      <protection locked="0"/>
    </xf>
    <xf numFmtId="0" fontId="3" fillId="8" borderId="0" xfId="4" applyFont="1" applyFill="1" applyBorder="1" applyAlignment="1" applyProtection="1">
      <alignment wrapText="1"/>
      <protection locked="0"/>
    </xf>
    <xf numFmtId="0" fontId="3" fillId="8" borderId="0" xfId="4" applyFont="1" applyFill="1" applyBorder="1" applyAlignment="1" applyProtection="1">
      <alignment horizontal="center" wrapText="1"/>
      <protection locked="0"/>
    </xf>
    <xf numFmtId="168" fontId="3" fillId="8" borderId="0" xfId="4" applyNumberFormat="1" applyFont="1" applyFill="1" applyBorder="1" applyAlignment="1" applyProtection="1">
      <alignment horizontal="right" wrapText="1"/>
      <protection locked="0"/>
    </xf>
    <xf numFmtId="168" fontId="4" fillId="8" borderId="0" xfId="4" applyNumberFormat="1" applyFont="1" applyFill="1" applyBorder="1" applyAlignment="1" applyProtection="1">
      <alignment horizontal="left" wrapText="1"/>
      <protection locked="0"/>
    </xf>
    <xf numFmtId="0" fontId="2" fillId="0" borderId="0" xfId="1" applyFont="1" applyFill="1" applyProtection="1">
      <protection locked="0"/>
    </xf>
    <xf numFmtId="0" fontId="14" fillId="0" borderId="0" xfId="4" applyFont="1" applyFill="1" applyBorder="1" applyAlignment="1" applyProtection="1">
      <alignment wrapText="1"/>
      <protection locked="0"/>
    </xf>
    <xf numFmtId="0" fontId="14" fillId="0" borderId="0" xfId="4" applyFont="1" applyFill="1" applyBorder="1" applyAlignment="1" applyProtection="1">
      <alignment horizontal="center" wrapText="1"/>
      <protection locked="0"/>
    </xf>
    <xf numFmtId="168" fontId="14" fillId="0" borderId="0" xfId="4" applyNumberFormat="1" applyFont="1" applyFill="1" applyBorder="1" applyAlignment="1" applyProtection="1">
      <alignment horizontal="right" wrapText="1"/>
      <protection locked="0"/>
    </xf>
    <xf numFmtId="168" fontId="33" fillId="0" borderId="0" xfId="4" applyNumberFormat="1" applyFont="1" applyFill="1" applyBorder="1" applyAlignment="1" applyProtection="1">
      <alignment horizontal="left" wrapText="1"/>
      <protection locked="0"/>
    </xf>
    <xf numFmtId="0" fontId="3" fillId="0" borderId="0" xfId="4" applyFont="1" applyFill="1" applyBorder="1" applyAlignment="1" applyProtection="1">
      <alignment wrapText="1"/>
      <protection locked="0"/>
    </xf>
    <xf numFmtId="0" fontId="3" fillId="0" borderId="0" xfId="4" applyFont="1" applyFill="1" applyBorder="1" applyAlignment="1" applyProtection="1">
      <alignment horizontal="center" wrapText="1"/>
      <protection locked="0"/>
    </xf>
    <xf numFmtId="168" fontId="3" fillId="0" borderId="0" xfId="4" applyNumberFormat="1" applyFont="1" applyFill="1" applyBorder="1" applyAlignment="1" applyProtection="1">
      <alignment horizontal="right" wrapText="1"/>
      <protection locked="0"/>
    </xf>
    <xf numFmtId="168" fontId="4" fillId="0" borderId="0" xfId="4" applyNumberFormat="1" applyFont="1" applyFill="1" applyBorder="1" applyAlignment="1" applyProtection="1">
      <alignment horizontal="left" wrapText="1"/>
      <protection locked="0"/>
    </xf>
    <xf numFmtId="0" fontId="2" fillId="0" borderId="0" xfId="1" applyFill="1" applyProtection="1">
      <protection locked="0"/>
    </xf>
    <xf numFmtId="0" fontId="14" fillId="9" borderId="0" xfId="4" applyFont="1" applyFill="1" applyBorder="1" applyAlignment="1" applyProtection="1">
      <alignment wrapText="1"/>
      <protection locked="0"/>
    </xf>
    <xf numFmtId="168" fontId="14" fillId="9" borderId="0" xfId="4" applyNumberFormat="1" applyFont="1" applyFill="1" applyBorder="1" applyAlignment="1" applyProtection="1">
      <alignment horizontal="right" wrapText="1"/>
      <protection locked="0"/>
    </xf>
    <xf numFmtId="168" fontId="33" fillId="9" borderId="0" xfId="4" applyNumberFormat="1" applyFont="1" applyFill="1" applyBorder="1" applyAlignment="1" applyProtection="1">
      <alignment horizontal="left" wrapText="1"/>
      <protection locked="0"/>
    </xf>
    <xf numFmtId="0" fontId="4" fillId="6" borderId="0" xfId="1" applyFont="1" applyFill="1" applyAlignment="1" applyProtection="1">
      <alignment horizontal="left"/>
      <protection locked="0"/>
    </xf>
    <xf numFmtId="0" fontId="34" fillId="0" borderId="0" xfId="1" applyFont="1" applyAlignment="1" applyProtection="1">
      <alignment horizontal="left"/>
      <protection locked="0"/>
    </xf>
    <xf numFmtId="0" fontId="35" fillId="0" borderId="0" xfId="1" applyFont="1" applyAlignment="1" applyProtection="1">
      <alignment horizontal="left"/>
      <protection locked="0"/>
    </xf>
    <xf numFmtId="0" fontId="36" fillId="0" borderId="0" xfId="1" applyFont="1" applyAlignment="1" applyProtection="1">
      <alignment horizontal="left"/>
      <protection locked="0"/>
    </xf>
    <xf numFmtId="166" fontId="35" fillId="0" borderId="0" xfId="1" applyNumberFormat="1" applyFont="1" applyAlignment="1" applyProtection="1">
      <alignment horizontal="left"/>
      <protection locked="0"/>
    </xf>
    <xf numFmtId="166" fontId="36" fillId="0" borderId="0" xfId="1" applyNumberFormat="1" applyFont="1" applyAlignment="1" applyProtection="1">
      <alignment horizontal="left"/>
      <protection locked="0"/>
    </xf>
    <xf numFmtId="0" fontId="34" fillId="0" borderId="0" xfId="1" applyFont="1" applyAlignment="1"/>
    <xf numFmtId="0" fontId="34" fillId="0" borderId="0" xfId="1" applyFont="1" applyAlignment="1">
      <alignment horizontal="center" wrapText="1"/>
    </xf>
    <xf numFmtId="0" fontId="2" fillId="0" borderId="0" xfId="1" applyAlignment="1">
      <alignment wrapText="1"/>
    </xf>
    <xf numFmtId="1" fontId="2" fillId="0" borderId="0" xfId="1" applyNumberFormat="1" applyAlignment="1">
      <alignment horizontal="right" wrapText="1"/>
    </xf>
    <xf numFmtId="0" fontId="37" fillId="0" borderId="0" xfId="1" applyFont="1" applyAlignment="1">
      <alignment horizontal="left" wrapText="1"/>
    </xf>
    <xf numFmtId="165" fontId="2" fillId="0" borderId="0" xfId="1" applyNumberFormat="1" applyAlignment="1">
      <alignment horizontal="right" wrapText="1"/>
    </xf>
    <xf numFmtId="0" fontId="2" fillId="0" borderId="0" xfId="1"/>
    <xf numFmtId="49" fontId="39" fillId="0" borderId="0" xfId="5" applyNumberFormat="1" applyFont="1" applyAlignment="1"/>
    <xf numFmtId="0" fontId="39" fillId="0" borderId="0" xfId="5" applyFont="1" applyAlignment="1"/>
    <xf numFmtId="49" fontId="39" fillId="0" borderId="0" xfId="5" applyNumberFormat="1" applyFont="1" applyAlignment="1">
      <alignment horizontal="left" wrapText="1"/>
    </xf>
    <xf numFmtId="0" fontId="39" fillId="0" borderId="0" xfId="5" applyFont="1" applyAlignment="1">
      <alignment horizontal="left" wrapText="1"/>
    </xf>
    <xf numFmtId="49" fontId="3" fillId="0" borderId="0" xfId="1" applyNumberFormat="1" applyFont="1" applyAlignment="1">
      <alignment horizontal="left" wrapText="1"/>
    </xf>
    <xf numFmtId="0" fontId="2" fillId="0" borderId="0" xfId="1" applyFont="1"/>
    <xf numFmtId="49" fontId="3" fillId="0" borderId="0" xfId="1" applyNumberFormat="1" applyFont="1" applyAlignment="1" applyProtection="1">
      <alignment horizontal="left"/>
      <protection locked="0"/>
    </xf>
    <xf numFmtId="0" fontId="40" fillId="0" borderId="0" xfId="1" applyFont="1" applyProtection="1">
      <protection locked="0"/>
    </xf>
    <xf numFmtId="49" fontId="3" fillId="0" borderId="0" xfId="1" applyNumberFormat="1" applyFont="1" applyBorder="1" applyAlignment="1" applyProtection="1">
      <protection locked="0"/>
    </xf>
    <xf numFmtId="166" fontId="3" fillId="0" borderId="0" xfId="1" applyNumberFormat="1" applyFont="1" applyBorder="1" applyAlignment="1" applyProtection="1">
      <protection locked="0"/>
    </xf>
    <xf numFmtId="49" fontId="8" fillId="0" borderId="0" xfId="1" applyNumberFormat="1" applyFont="1" applyBorder="1" applyAlignment="1" applyProtection="1">
      <protection locked="0"/>
    </xf>
    <xf numFmtId="49" fontId="8" fillId="0" borderId="0" xfId="1" applyNumberFormat="1" applyFont="1" applyAlignment="1" applyProtection="1">
      <protection locked="0"/>
    </xf>
    <xf numFmtId="0" fontId="9" fillId="0" borderId="0" xfId="1" applyFont="1" applyProtection="1">
      <protection locked="0"/>
    </xf>
    <xf numFmtId="49" fontId="4" fillId="0" borderId="0" xfId="1" applyNumberFormat="1" applyFont="1" applyBorder="1" applyAlignment="1" applyProtection="1">
      <alignment horizontal="left"/>
      <protection locked="0"/>
    </xf>
    <xf numFmtId="0" fontId="41" fillId="0" borderId="0" xfId="1" applyFont="1" applyAlignment="1" applyProtection="1">
      <alignment wrapText="1"/>
      <protection locked="0"/>
    </xf>
    <xf numFmtId="0" fontId="42" fillId="0" borderId="0" xfId="1" applyFont="1" applyAlignment="1" applyProtection="1">
      <alignment wrapText="1"/>
      <protection locked="0"/>
    </xf>
    <xf numFmtId="166" fontId="43" fillId="0" borderId="0" xfId="1" applyNumberFormat="1" applyFont="1" applyAlignment="1" applyProtection="1">
      <alignment wrapText="1"/>
      <protection locked="0"/>
    </xf>
    <xf numFmtId="0" fontId="43" fillId="0" borderId="0" xfId="1" applyFont="1" applyAlignment="1" applyProtection="1">
      <alignment wrapText="1"/>
      <protection locked="0"/>
    </xf>
    <xf numFmtId="0" fontId="43" fillId="0" borderId="0" xfId="1" applyFont="1" applyProtection="1">
      <protection locked="0"/>
    </xf>
    <xf numFmtId="0" fontId="44" fillId="0" borderId="0" xfId="1" applyFont="1" applyProtection="1">
      <protection locked="0"/>
    </xf>
    <xf numFmtId="168" fontId="33" fillId="0" borderId="0" xfId="3" applyNumberFormat="1" applyFont="1" applyFill="1" applyBorder="1" applyAlignment="1" applyProtection="1">
      <alignment horizontal="left" wrapText="1"/>
      <protection locked="0"/>
    </xf>
    <xf numFmtId="0" fontId="14" fillId="0" borderId="0" xfId="3" applyFont="1" applyFill="1" applyBorder="1" applyAlignment="1">
      <alignment wrapText="1"/>
    </xf>
    <xf numFmtId="0" fontId="14" fillId="0" borderId="0" xfId="3" applyFont="1" applyFill="1" applyBorder="1" applyAlignment="1">
      <alignment vertical="top" wrapText="1"/>
    </xf>
    <xf numFmtId="0" fontId="14" fillId="0" borderId="0" xfId="6" applyFont="1" applyFill="1" applyBorder="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xf>
    <xf numFmtId="0" fontId="3" fillId="0" borderId="0" xfId="1" applyFont="1" applyAlignment="1" applyProtection="1">
      <alignment horizontal="right"/>
      <protection locked="0"/>
    </xf>
    <xf numFmtId="0" fontId="3" fillId="0" borderId="0" xfId="1" applyFont="1" applyAlignment="1" applyProtection="1">
      <alignment wrapText="1"/>
      <protection locked="0"/>
    </xf>
    <xf numFmtId="0" fontId="41" fillId="0" borderId="0" xfId="1" applyFont="1" applyAlignment="1"/>
    <xf numFmtId="0" fontId="2" fillId="0" borderId="0" xfId="1" applyAlignment="1"/>
    <xf numFmtId="0" fontId="3" fillId="0" borderId="0" xfId="1" applyFont="1" applyAlignment="1"/>
    <xf numFmtId="0" fontId="3" fillId="0" borderId="0" xfId="0" applyFont="1" applyAlignment="1"/>
    <xf numFmtId="0" fontId="30" fillId="0" borderId="0" xfId="1" applyFont="1" applyAlignment="1">
      <alignment horizontal="left" vertical="top" wrapText="1"/>
    </xf>
    <xf numFmtId="0" fontId="2" fillId="0" borderId="0" xfId="1" applyAlignment="1">
      <alignment horizontal="left" vertical="top" wrapText="1"/>
    </xf>
    <xf numFmtId="0" fontId="30" fillId="0" borderId="0" xfId="1" applyFont="1" applyAlignment="1">
      <alignment horizontal="left" wrapText="1"/>
    </xf>
    <xf numFmtId="0" fontId="30" fillId="0" borderId="0" xfId="1" applyFont="1" applyAlignment="1">
      <alignment horizontal="left" vertical="center" wrapText="1"/>
    </xf>
    <xf numFmtId="0" fontId="3" fillId="0" borderId="0" xfId="1" applyFont="1" applyAlignment="1">
      <alignment horizontal="left" vertical="top" wrapText="1"/>
    </xf>
    <xf numFmtId="0" fontId="2" fillId="0" borderId="0" xfId="0" applyFont="1" applyAlignment="1">
      <alignment horizontal="left" vertical="top" wrapText="1"/>
    </xf>
    <xf numFmtId="0" fontId="30" fillId="0" borderId="0" xfId="1" applyFont="1" applyAlignment="1">
      <alignment wrapText="1"/>
    </xf>
    <xf numFmtId="1" fontId="30" fillId="0" borderId="0" xfId="1" applyNumberFormat="1" applyFont="1" applyAlignment="1">
      <alignment horizontal="right" wrapText="1"/>
    </xf>
    <xf numFmtId="0" fontId="46" fillId="0" borderId="0" xfId="1" applyFont="1" applyAlignment="1">
      <alignment horizontal="left" wrapText="1"/>
    </xf>
    <xf numFmtId="0" fontId="30" fillId="0" borderId="0" xfId="1" applyFont="1" applyAlignment="1">
      <alignment horizontal="right" wrapText="1"/>
    </xf>
    <xf numFmtId="0" fontId="47" fillId="0" borderId="0" xfId="1" applyFont="1" applyAlignment="1">
      <alignment horizontal="right" wrapText="1"/>
    </xf>
    <xf numFmtId="1" fontId="48" fillId="0" borderId="0" xfId="1" applyNumberFormat="1" applyFont="1" applyAlignment="1">
      <alignment horizontal="right" wrapText="1"/>
    </xf>
    <xf numFmtId="0" fontId="37" fillId="0" borderId="0" xfId="1" applyFont="1" applyAlignment="1">
      <alignment horizontal="left"/>
    </xf>
    <xf numFmtId="0" fontId="41" fillId="0" borderId="0" xfId="1" applyFont="1" applyAlignment="1">
      <alignment horizontal="left" wrapText="1"/>
    </xf>
    <xf numFmtId="0" fontId="41" fillId="0" borderId="0" xfId="1" applyFont="1" applyAlignment="1">
      <alignment horizontal="left" wrapText="1"/>
    </xf>
    <xf numFmtId="0" fontId="41" fillId="0" borderId="0" xfId="1" applyFont="1" applyAlignment="1">
      <alignment wrapText="1"/>
    </xf>
    <xf numFmtId="0" fontId="3" fillId="0" borderId="0" xfId="1" applyFont="1" applyAlignment="1">
      <alignment horizontal="left" wrapText="1"/>
    </xf>
    <xf numFmtId="0" fontId="2" fillId="0" borderId="0" xfId="1" applyAlignment="1">
      <alignment horizontal="left" wrapText="1"/>
    </xf>
    <xf numFmtId="0" fontId="3" fillId="0" borderId="0" xfId="1" applyFont="1" applyAlignment="1">
      <alignment horizontal="left" wrapText="1"/>
    </xf>
  </cellXfs>
  <cellStyles count="9">
    <cellStyle name="Hyperlink 2" xfId="5"/>
    <cellStyle name="Normal" xfId="0" builtinId="0"/>
    <cellStyle name="Normal 2" xfId="1"/>
    <cellStyle name="Normal 2 2" xfId="7"/>
    <cellStyle name="Normal 3" xfId="8"/>
    <cellStyle name="Normal_NOx 2" xfId="2"/>
    <cellStyle name="Normal_Sheet1" xfId="6"/>
    <cellStyle name="Normal_Sheet1 2" xfId="3"/>
    <cellStyle name="Normal_Sheet5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Percentage of</a:t>
            </a:r>
            <a:r>
              <a:rPr lang="en-GB" baseline="0"/>
              <a:t> m</a:t>
            </a:r>
            <a:r>
              <a:rPr lang="en-GB"/>
              <a:t>unicipal waste collected which is recycled</a:t>
            </a:r>
          </a:p>
        </c:rich>
      </c:tx>
      <c:layout>
        <c:manualLayout>
          <c:xMode val="edge"/>
          <c:yMode val="edge"/>
          <c:x val="0.23849262914501898"/>
          <c:y val="3.1353431262221565E-2"/>
        </c:manualLayout>
      </c:layout>
      <c:overlay val="0"/>
      <c:spPr>
        <a:noFill/>
        <a:ln w="25400">
          <a:noFill/>
        </a:ln>
      </c:spPr>
    </c:title>
    <c:autoTitleDeleted val="0"/>
    <c:plotArea>
      <c:layout>
        <c:manualLayout>
          <c:layoutTarget val="inner"/>
          <c:xMode val="edge"/>
          <c:yMode val="edge"/>
          <c:x val="0.15262526636760659"/>
          <c:y val="0.14634217144039571"/>
          <c:w val="0.81929242986131234"/>
          <c:h val="0.61890543338334014"/>
        </c:manualLayout>
      </c:layout>
      <c:barChart>
        <c:barDir val="col"/>
        <c:grouping val="clustered"/>
        <c:varyColors val="0"/>
        <c:ser>
          <c:idx val="0"/>
          <c:order val="0"/>
          <c:tx>
            <c:strRef>
              <c:f>Final!$D$28:$X$28</c:f>
              <c:strCache>
                <c:ptCount val="1"/>
                <c:pt idx="0">
                  <c:v>1990 1995 1996 1997 1998 1999 2000 2001 2002 2003 2004 2005 2006 2007 2008 2009 2010 2011 2012 2013 2014</c:v>
                </c:pt>
              </c:strCache>
            </c:strRef>
          </c:tx>
          <c:spPr>
            <a:gradFill rotWithShape="0">
              <a:gsLst>
                <a:gs pos="0">
                  <a:srgbClr xmlns:mc="http://schemas.openxmlformats.org/markup-compatibility/2006" xmlns:a14="http://schemas.microsoft.com/office/drawing/2010/main" val="993300" mc:Ignorable="a14" a14:legacySpreadsheetColorIndex="60"/>
                </a:gs>
                <a:gs pos="100000">
                  <a:srgbClr xmlns:mc="http://schemas.openxmlformats.org/markup-compatibility/2006" xmlns:a14="http://schemas.microsoft.com/office/drawing/2010/main" val="471800" mc:Ignorable="a14" a14:legacySpreadsheetColorIndex="60">
                    <a:gamma/>
                    <a:shade val="46275"/>
                    <a:invGamma/>
                  </a:srgbClr>
                </a:gs>
              </a:gsLst>
              <a:lin ang="0" scaled="1"/>
            </a:gradFill>
            <a:ln w="12700">
              <a:solidFill>
                <a:srgbClr val="000000"/>
              </a:solidFill>
              <a:prstDash val="solid"/>
            </a:ln>
          </c:spPr>
          <c:invertIfNegative val="0"/>
          <c:cat>
            <c:strRef>
              <c:f>Final!$D$28:$X$28</c:f>
              <c:strCache>
                <c:ptCount val="21"/>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strCache>
            </c:strRef>
          </c:cat>
          <c:val>
            <c:numRef>
              <c:f>Final!$D$29:$X$29</c:f>
              <c:numCache>
                <c:formatCode>0</c:formatCode>
                <c:ptCount val="21"/>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6.4705882352941183E-2</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numCache>
            </c:numRef>
          </c:val>
        </c:ser>
        <c:dLbls>
          <c:showLegendKey val="0"/>
          <c:showVal val="0"/>
          <c:showCatName val="0"/>
          <c:showSerName val="0"/>
          <c:showPercent val="0"/>
          <c:showBubbleSize val="0"/>
        </c:dLbls>
        <c:gapWidth val="30"/>
        <c:axId val="82427904"/>
        <c:axId val="82429440"/>
      </c:barChart>
      <c:catAx>
        <c:axId val="82427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82429440"/>
        <c:crosses val="autoZero"/>
        <c:auto val="1"/>
        <c:lblAlgn val="ctr"/>
        <c:lblOffset val="100"/>
        <c:tickLblSkip val="1"/>
        <c:tickMarkSkip val="1"/>
        <c:noMultiLvlLbl val="0"/>
      </c:catAx>
      <c:valAx>
        <c:axId val="82429440"/>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GB"/>
                  <a:t>Percentage</a:t>
                </a:r>
              </a:p>
            </c:rich>
          </c:tx>
          <c:layout>
            <c:manualLayout>
              <c:xMode val="edge"/>
              <c:yMode val="edge"/>
              <c:x val="7.1566072366827355E-2"/>
              <c:y val="0.3474829238028530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24279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358140</xdr:colOff>
      <xdr:row>9</xdr:row>
      <xdr:rowOff>0</xdr:rowOff>
    </xdr:from>
    <xdr:to>
      <xdr:col>27</xdr:col>
      <xdr:colOff>114300</xdr:colOff>
      <xdr:row>23</xdr:row>
      <xdr:rowOff>152400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129540</xdr:colOff>
      <xdr:row>23</xdr:row>
      <xdr:rowOff>160020</xdr:rowOff>
    </xdr:from>
    <xdr:to>
      <xdr:col>26</xdr:col>
      <xdr:colOff>190500</xdr:colOff>
      <xdr:row>25</xdr:row>
      <xdr:rowOff>0</xdr:rowOff>
    </xdr:to>
    <xdr:sp macro="" textlink="">
      <xdr:nvSpPr>
        <xdr:cNvPr id="3" name="Text Box 3"/>
        <xdr:cNvSpPr txBox="1">
          <a:spLocks noChangeArrowheads="1"/>
        </xdr:cNvSpPr>
      </xdr:nvSpPr>
      <xdr:spPr bwMode="auto">
        <a:xfrm>
          <a:off x="6545580" y="3573780"/>
          <a:ext cx="3413760" cy="17526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SD/environment/Questionnaires/Q2013/2013_WebsiteTables_Work/Waste/Percent%20munic%20waste%20recycl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37storedproc"/>
      <sheetName val="1814storedproc"/>
      <sheetName val="countries"/>
      <sheetName val="common countries"/>
      <sheetName val="2837 countries"/>
      <sheetName val="2837 correct 83 countries"/>
      <sheetName val="1814 countries"/>
      <sheetName val="1814 correct 83 countries"/>
      <sheetName val="calculation"/>
      <sheetName val="calculation (2)"/>
      <sheetName val="common source check"/>
      <sheetName val="2837 fns"/>
      <sheetName val="1814 fns"/>
      <sheetName val="fns comparison"/>
      <sheetName val="Final"/>
      <sheetName val="Final fns 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8">
          <cell r="D28">
            <v>1990</v>
          </cell>
          <cell r="E28">
            <v>1995</v>
          </cell>
          <cell r="F28">
            <v>1996</v>
          </cell>
          <cell r="G28">
            <v>1997</v>
          </cell>
          <cell r="H28">
            <v>1998</v>
          </cell>
          <cell r="I28">
            <v>1999</v>
          </cell>
          <cell r="J28">
            <v>2000</v>
          </cell>
          <cell r="K28">
            <v>2001</v>
          </cell>
          <cell r="L28">
            <v>2002</v>
          </cell>
          <cell r="M28">
            <v>2003</v>
          </cell>
          <cell r="N28">
            <v>2004</v>
          </cell>
          <cell r="O28">
            <v>2005</v>
          </cell>
          <cell r="P28">
            <v>2006</v>
          </cell>
          <cell r="Q28">
            <v>2007</v>
          </cell>
          <cell r="R28">
            <v>2008</v>
          </cell>
          <cell r="S28">
            <v>2009</v>
          </cell>
          <cell r="T28">
            <v>2010</v>
          </cell>
          <cell r="U28">
            <v>2011</v>
          </cell>
          <cell r="V28">
            <v>2012</v>
          </cell>
          <cell r="W28" t="str">
            <v>2013</v>
          </cell>
          <cell r="X28">
            <v>2014</v>
          </cell>
        </row>
        <row r="29">
          <cell r="D29" t="str">
            <v>...</v>
          </cell>
          <cell r="E29" t="str">
            <v>...</v>
          </cell>
          <cell r="F29" t="str">
            <v>...</v>
          </cell>
          <cell r="G29" t="str">
            <v>...</v>
          </cell>
          <cell r="H29" t="str">
            <v>...</v>
          </cell>
          <cell r="I29" t="str">
            <v>...</v>
          </cell>
          <cell r="J29" t="str">
            <v>...</v>
          </cell>
          <cell r="K29" t="str">
            <v>...</v>
          </cell>
          <cell r="L29" t="str">
            <v>...</v>
          </cell>
          <cell r="M29">
            <v>6.4705882352941183E-2</v>
          </cell>
          <cell r="N29" t="str">
            <v>...</v>
          </cell>
          <cell r="O29" t="str">
            <v>...</v>
          </cell>
          <cell r="P29" t="str">
            <v>...</v>
          </cell>
          <cell r="Q29" t="str">
            <v>...</v>
          </cell>
          <cell r="R29" t="str">
            <v>...</v>
          </cell>
          <cell r="S29" t="str">
            <v>...</v>
          </cell>
          <cell r="T29" t="str">
            <v>...</v>
          </cell>
          <cell r="U29" t="str">
            <v>...</v>
          </cell>
          <cell r="V29" t="str">
            <v>...</v>
          </cell>
          <cell r="W29" t="str">
            <v>...</v>
          </cell>
          <cell r="X29" t="e">
            <v>#REF!</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ats.oecd.org/" TargetMode="External"/><Relationship Id="rId2" Type="http://schemas.openxmlformats.org/officeDocument/2006/relationships/hyperlink" Target="http://ec.europa.eu/eurostat/web/waste/data/database" TargetMode="External"/><Relationship Id="rId1" Type="http://schemas.openxmlformats.org/officeDocument/2006/relationships/hyperlink" Target="http://unstats.un.org/unsd/environment/questionnaire.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50"/>
  <sheetViews>
    <sheetView tabSelected="1" view="pageBreakPreview" zoomScale="85" zoomScaleNormal="70" zoomScaleSheetLayoutView="85" workbookViewId="0">
      <pane ySplit="31" topLeftCell="A32" activePane="bottomLeft" state="frozenSplit"/>
      <selection pane="bottomLeft" activeCell="B32" sqref="B32"/>
    </sheetView>
  </sheetViews>
  <sheetFormatPr defaultColWidth="9.109375" defaultRowHeight="13.2" x14ac:dyDescent="0.25"/>
  <cols>
    <col min="1" max="1" width="2.5546875" style="1" customWidth="1"/>
    <col min="2" max="2" width="18" style="1" customWidth="1"/>
    <col min="3" max="3" width="7.44140625" style="1" bestFit="1" customWidth="1"/>
    <col min="4" max="4" width="6.6640625" style="2" customWidth="1"/>
    <col min="5" max="5" width="3.109375" style="3" customWidth="1"/>
    <col min="6" max="6" width="6.6640625" style="2" customWidth="1"/>
    <col min="7" max="7" width="3.109375" style="3" customWidth="1"/>
    <col min="8" max="8" width="6.6640625" style="2" customWidth="1"/>
    <col min="9" max="9" width="3.109375" style="3" customWidth="1"/>
    <col min="10" max="10" width="6.6640625" style="2" customWidth="1"/>
    <col min="11" max="11" width="3.109375" style="3" customWidth="1"/>
    <col min="12" max="12" width="6.88671875" style="2" customWidth="1"/>
    <col min="13" max="13" width="3.109375" style="3" customWidth="1"/>
    <col min="14" max="14" width="6.6640625" style="2" customWidth="1"/>
    <col min="15" max="15" width="3.109375" style="3" customWidth="1"/>
    <col min="16" max="16" width="6.6640625" style="2" customWidth="1"/>
    <col min="17" max="17" width="3.109375" style="3" customWidth="1"/>
    <col min="18" max="18" width="6.6640625" style="2" customWidth="1"/>
    <col min="19" max="19" width="3.109375" style="3" customWidth="1"/>
    <col min="20" max="20" width="6.6640625" style="2" customWidth="1"/>
    <col min="21" max="21" width="3.109375" style="3" customWidth="1"/>
    <col min="22" max="22" width="6.6640625" style="2" customWidth="1"/>
    <col min="23" max="23" width="3.109375" style="3" customWidth="1"/>
    <col min="24" max="24" width="6.6640625" style="2" customWidth="1"/>
    <col min="25" max="25" width="3.109375" style="3" customWidth="1"/>
    <col min="26" max="26" width="6.6640625" style="2" customWidth="1"/>
    <col min="27" max="27" width="3.109375" style="3" customWidth="1"/>
    <col min="28" max="28" width="6.6640625" style="3" customWidth="1"/>
    <col min="29" max="29" width="3.109375" style="3" customWidth="1"/>
    <col min="30" max="30" width="6.6640625" style="3" customWidth="1"/>
    <col min="31" max="31" width="3.109375" style="3" customWidth="1"/>
    <col min="32" max="32" width="6.6640625" style="2" customWidth="1"/>
    <col min="33" max="33" width="3.109375" style="3" customWidth="1"/>
    <col min="34" max="34" width="6.6640625" style="2" customWidth="1"/>
    <col min="35" max="35" width="3.109375" style="3" customWidth="1"/>
    <col min="36" max="36" width="6.6640625" style="3" customWidth="1"/>
    <col min="37" max="37" width="3.109375" style="3" customWidth="1"/>
    <col min="38" max="38" width="6.6640625" style="3" customWidth="1"/>
    <col min="39" max="39" width="3.109375" style="3" customWidth="1"/>
    <col min="40" max="40" width="6.6640625" style="3" customWidth="1"/>
    <col min="41" max="41" width="3.109375" style="3" customWidth="1"/>
    <col min="42" max="42" width="6.33203125" style="2" customWidth="1"/>
    <col min="43" max="43" width="3.109375" style="3" customWidth="1"/>
    <col min="44" max="16384" width="9.109375" style="1"/>
  </cols>
  <sheetData>
    <row r="1" spans="2:44" hidden="1" x14ac:dyDescent="0.25"/>
    <row r="2" spans="2:44" s="8" customFormat="1" ht="3"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4"/>
      <c r="AG2" s="5"/>
      <c r="AH2" s="4"/>
      <c r="AI2" s="5"/>
      <c r="AJ2" s="5"/>
      <c r="AK2" s="5"/>
      <c r="AL2" s="5"/>
      <c r="AM2" s="5"/>
      <c r="AN2" s="5"/>
      <c r="AO2" s="5"/>
      <c r="AP2" s="4"/>
      <c r="AQ2" s="5"/>
    </row>
    <row r="3" spans="2:44" s="14" customFormat="1" ht="19.2" x14ac:dyDescent="0.35">
      <c r="B3" s="9" t="s">
        <v>0</v>
      </c>
      <c r="C3" s="9"/>
      <c r="D3" s="10"/>
      <c r="E3" s="10"/>
      <c r="F3" s="11"/>
      <c r="G3" s="10"/>
      <c r="H3" s="10"/>
      <c r="I3" s="10"/>
      <c r="J3" s="12"/>
      <c r="K3" s="10"/>
      <c r="L3" s="13"/>
      <c r="M3" s="10"/>
      <c r="N3" s="12"/>
      <c r="O3" s="10"/>
      <c r="P3" s="10"/>
      <c r="Q3" s="10"/>
      <c r="R3" s="12"/>
      <c r="S3" s="10"/>
      <c r="T3" s="13"/>
      <c r="U3" s="10"/>
      <c r="V3" s="12"/>
      <c r="W3" s="10"/>
      <c r="X3" s="12"/>
      <c r="Y3" s="10"/>
      <c r="Z3" s="12"/>
      <c r="AA3" s="10"/>
      <c r="AB3" s="10"/>
      <c r="AC3" s="10"/>
      <c r="AD3" s="10"/>
      <c r="AE3" s="10"/>
      <c r="AF3" s="12"/>
      <c r="AG3" s="10"/>
      <c r="AH3" s="12"/>
      <c r="AI3" s="10"/>
      <c r="AJ3" s="10"/>
      <c r="AK3" s="10"/>
      <c r="AL3" s="10"/>
      <c r="AM3" s="10"/>
      <c r="AN3" s="10"/>
      <c r="AO3" s="10"/>
      <c r="AP3" s="12"/>
      <c r="AQ3" s="10"/>
    </row>
    <row r="4" spans="2:44" s="14" customFormat="1" ht="4.95" customHeight="1" x14ac:dyDescent="0.25">
      <c r="B4" s="15"/>
      <c r="C4" s="15"/>
      <c r="D4" s="10"/>
      <c r="E4" s="10"/>
      <c r="F4" s="11"/>
      <c r="G4" s="10"/>
      <c r="H4" s="10"/>
      <c r="I4" s="10"/>
      <c r="J4" s="12"/>
      <c r="K4" s="10"/>
      <c r="L4" s="13"/>
      <c r="M4" s="10"/>
      <c r="N4" s="12"/>
      <c r="O4" s="10"/>
      <c r="P4" s="10"/>
      <c r="Q4" s="10"/>
      <c r="R4" s="12"/>
      <c r="S4" s="10"/>
      <c r="T4" s="13"/>
      <c r="U4" s="10"/>
      <c r="V4" s="12"/>
      <c r="W4" s="10"/>
      <c r="X4" s="12"/>
      <c r="Y4" s="10"/>
      <c r="Z4" s="12"/>
      <c r="AA4" s="10"/>
      <c r="AB4" s="10"/>
      <c r="AC4" s="10"/>
      <c r="AD4" s="10"/>
      <c r="AE4" s="10"/>
      <c r="AF4" s="12"/>
      <c r="AG4" s="10"/>
      <c r="AH4" s="12"/>
      <c r="AI4" s="10"/>
      <c r="AJ4" s="10"/>
      <c r="AK4" s="10"/>
      <c r="AL4" s="10"/>
      <c r="AM4" s="10"/>
      <c r="AN4" s="10"/>
      <c r="AO4" s="10"/>
      <c r="AP4" s="12"/>
      <c r="AQ4" s="10"/>
    </row>
    <row r="5" spans="2:44" s="14" customFormat="1" ht="16.8" x14ac:dyDescent="0.3">
      <c r="B5" s="16" t="s">
        <v>1</v>
      </c>
      <c r="C5" s="16"/>
      <c r="D5" s="10"/>
      <c r="E5" s="10"/>
      <c r="F5" s="11"/>
      <c r="G5" s="10"/>
      <c r="H5" s="17"/>
      <c r="I5" s="10"/>
      <c r="J5" s="12"/>
      <c r="K5" s="18"/>
      <c r="L5" s="19"/>
      <c r="M5" s="20"/>
      <c r="N5" s="19"/>
      <c r="O5" s="19"/>
      <c r="P5" s="17"/>
      <c r="Q5" s="10"/>
      <c r="R5" s="12"/>
      <c r="S5" s="18"/>
      <c r="T5" s="19"/>
      <c r="U5" s="12"/>
      <c r="V5" s="19"/>
      <c r="W5" s="12"/>
      <c r="X5" s="21" t="s">
        <v>2</v>
      </c>
      <c r="Y5" s="22"/>
      <c r="Z5" s="20"/>
      <c r="AA5" s="19"/>
      <c r="AB5" s="19"/>
      <c r="AC5" s="19"/>
      <c r="AD5" s="19"/>
      <c r="AE5" s="19"/>
      <c r="AF5" s="23"/>
      <c r="AG5" s="23"/>
      <c r="AH5" s="23"/>
      <c r="AI5" s="23"/>
      <c r="AJ5" s="19"/>
      <c r="AK5" s="19"/>
      <c r="AL5" s="19"/>
      <c r="AM5" s="19"/>
      <c r="AN5" s="19"/>
      <c r="AO5" s="19"/>
      <c r="AP5" s="23"/>
      <c r="AQ5" s="23"/>
      <c r="AR5" s="24"/>
    </row>
    <row r="6" spans="2:44" s="14" customFormat="1" ht="5.4" customHeight="1" x14ac:dyDescent="0.3">
      <c r="B6" s="25"/>
      <c r="C6" s="25"/>
      <c r="D6" s="10"/>
      <c r="E6" s="10"/>
      <c r="F6" s="11"/>
      <c r="G6" s="10"/>
      <c r="H6" s="17"/>
      <c r="I6" s="10"/>
      <c r="J6" s="12"/>
      <c r="K6" s="18"/>
      <c r="L6" s="19"/>
      <c r="M6" s="20"/>
      <c r="N6" s="19"/>
      <c r="O6" s="19"/>
      <c r="P6" s="17"/>
      <c r="Q6" s="10"/>
      <c r="R6" s="12"/>
      <c r="S6" s="18"/>
      <c r="T6" s="19"/>
      <c r="U6" s="12"/>
      <c r="V6" s="19"/>
      <c r="W6" s="21"/>
      <c r="X6" s="20"/>
      <c r="Y6" s="22"/>
      <c r="Z6" s="20"/>
      <c r="AA6" s="19"/>
      <c r="AB6" s="19"/>
      <c r="AC6" s="19"/>
      <c r="AD6" s="19"/>
      <c r="AE6" s="19"/>
      <c r="AF6" s="23"/>
      <c r="AG6" s="23"/>
      <c r="AH6" s="23"/>
      <c r="AI6" s="23"/>
      <c r="AJ6" s="19"/>
      <c r="AK6" s="19"/>
      <c r="AL6" s="19"/>
      <c r="AM6" s="19"/>
      <c r="AN6" s="19"/>
      <c r="AO6" s="19"/>
      <c r="AP6" s="23"/>
      <c r="AQ6" s="23"/>
      <c r="AR6" s="24"/>
    </row>
    <row r="7" spans="2:44" s="8" customFormat="1" ht="15.75" customHeight="1" x14ac:dyDescent="0.3">
      <c r="B7" s="16"/>
      <c r="C7" s="16"/>
      <c r="D7" s="5"/>
      <c r="E7" s="5"/>
      <c r="F7" s="26" t="s">
        <v>3</v>
      </c>
      <c r="G7" s="5"/>
      <c r="H7" s="26"/>
      <c r="I7" s="5"/>
      <c r="J7" s="4"/>
      <c r="K7" s="27"/>
      <c r="L7" s="28"/>
      <c r="M7" s="29"/>
      <c r="N7" s="28"/>
      <c r="O7" s="28"/>
      <c r="P7" s="30"/>
      <c r="Q7" s="5"/>
      <c r="R7" s="31" t="s">
        <v>4</v>
      </c>
      <c r="S7" s="32"/>
      <c r="T7" s="32"/>
      <c r="U7" s="32"/>
      <c r="V7" s="32"/>
      <c r="W7" s="32"/>
      <c r="X7" s="33"/>
      <c r="Y7" s="34"/>
      <c r="Z7" s="29"/>
      <c r="AA7" s="28"/>
      <c r="AB7" s="28"/>
      <c r="AC7" s="28"/>
      <c r="AD7" s="28"/>
      <c r="AE7" s="28"/>
      <c r="AF7" s="35"/>
      <c r="AG7" s="35"/>
      <c r="AH7" s="35"/>
      <c r="AI7" s="35"/>
      <c r="AJ7" s="28"/>
      <c r="AK7" s="28"/>
      <c r="AL7" s="28"/>
      <c r="AM7" s="28"/>
      <c r="AN7" s="28"/>
      <c r="AO7" s="28"/>
      <c r="AP7" s="35"/>
      <c r="AQ7" s="35"/>
      <c r="AR7" s="36"/>
    </row>
    <row r="8" spans="2:44" s="14" customFormat="1" ht="6" customHeight="1" x14ac:dyDescent="0.3">
      <c r="B8" s="25"/>
      <c r="C8" s="25"/>
      <c r="D8" s="10"/>
      <c r="E8" s="10"/>
      <c r="F8" s="11"/>
      <c r="G8" s="10"/>
      <c r="H8" s="17"/>
      <c r="I8" s="10"/>
      <c r="J8" s="12"/>
      <c r="K8" s="18"/>
      <c r="L8" s="19"/>
      <c r="M8" s="20"/>
      <c r="N8" s="19"/>
      <c r="O8" s="19"/>
      <c r="P8" s="17"/>
      <c r="Q8" s="10"/>
      <c r="R8" s="12"/>
      <c r="S8" s="18"/>
      <c r="T8" s="19"/>
      <c r="U8" s="12"/>
      <c r="V8" s="19"/>
      <c r="W8" s="21"/>
      <c r="X8" s="20"/>
      <c r="Y8" s="22"/>
      <c r="Z8" s="20"/>
      <c r="AA8" s="19"/>
      <c r="AB8" s="19"/>
      <c r="AC8" s="19"/>
      <c r="AD8" s="19"/>
      <c r="AE8" s="19"/>
      <c r="AF8" s="23"/>
      <c r="AG8" s="23"/>
      <c r="AH8" s="23"/>
      <c r="AI8" s="23"/>
      <c r="AJ8" s="19"/>
      <c r="AK8" s="19"/>
      <c r="AL8" s="19"/>
      <c r="AM8" s="19"/>
      <c r="AN8" s="19"/>
      <c r="AO8" s="19"/>
      <c r="AP8" s="23"/>
      <c r="AQ8" s="23"/>
      <c r="AR8" s="24"/>
    </row>
    <row r="9" spans="2:44" s="14" customFormat="1" ht="13.5" customHeight="1" x14ac:dyDescent="0.3">
      <c r="B9" s="25"/>
      <c r="C9" s="25"/>
      <c r="D9" s="10"/>
      <c r="E9" s="10"/>
      <c r="F9" s="11"/>
      <c r="G9" s="10"/>
      <c r="H9" s="37"/>
      <c r="I9" s="38"/>
      <c r="J9" s="38"/>
      <c r="K9" s="38"/>
      <c r="L9" s="38"/>
      <c r="M9" s="38"/>
      <c r="N9" s="38"/>
      <c r="O9" s="39"/>
      <c r="P9" s="39"/>
      <c r="Q9" s="39"/>
      <c r="R9" s="40"/>
      <c r="S9" s="41"/>
      <c r="T9" s="41"/>
      <c r="U9" s="42"/>
      <c r="V9" s="43"/>
      <c r="W9" s="44"/>
      <c r="X9" s="45"/>
      <c r="Y9" s="46"/>
      <c r="Z9" s="45"/>
      <c r="AA9" s="43"/>
      <c r="AB9" s="47"/>
      <c r="AC9" s="19"/>
      <c r="AD9" s="19"/>
      <c r="AE9" s="19"/>
      <c r="AF9" s="23"/>
      <c r="AG9" s="23"/>
      <c r="AH9" s="23"/>
      <c r="AI9" s="23"/>
      <c r="AJ9" s="19"/>
      <c r="AK9" s="19"/>
      <c r="AL9" s="19"/>
      <c r="AM9" s="19"/>
      <c r="AN9" s="19"/>
      <c r="AO9" s="19"/>
      <c r="AP9" s="23"/>
      <c r="AQ9" s="23"/>
      <c r="AR9" s="24"/>
    </row>
    <row r="10" spans="2:44" s="14" customFormat="1" ht="13.5" customHeight="1" x14ac:dyDescent="0.3">
      <c r="B10" s="25"/>
      <c r="C10" s="25"/>
      <c r="D10" s="10"/>
      <c r="E10" s="10"/>
      <c r="F10" s="11"/>
      <c r="G10" s="10"/>
      <c r="H10" s="48"/>
      <c r="I10" s="49"/>
      <c r="J10" s="49"/>
      <c r="K10" s="49"/>
      <c r="L10" s="49"/>
      <c r="M10" s="49"/>
      <c r="N10" s="49"/>
      <c r="O10" s="50"/>
      <c r="P10" s="50"/>
      <c r="Q10" s="50"/>
      <c r="R10" s="51"/>
      <c r="S10" s="52"/>
      <c r="T10" s="53"/>
      <c r="U10" s="54"/>
      <c r="V10" s="55"/>
      <c r="W10" s="56"/>
      <c r="X10" s="57"/>
      <c r="Y10" s="58"/>
      <c r="Z10" s="57"/>
      <c r="AA10" s="55"/>
      <c r="AB10" s="59"/>
      <c r="AC10" s="19"/>
      <c r="AD10" s="19"/>
      <c r="AE10" s="19"/>
      <c r="AF10" s="23"/>
      <c r="AG10" s="23"/>
      <c r="AH10" s="23"/>
      <c r="AI10" s="23"/>
      <c r="AJ10" s="19"/>
      <c r="AK10" s="19"/>
      <c r="AL10" s="19"/>
      <c r="AM10" s="19"/>
      <c r="AN10" s="19"/>
      <c r="AO10" s="19"/>
      <c r="AP10" s="23"/>
      <c r="AQ10" s="23"/>
      <c r="AR10" s="24"/>
    </row>
    <row r="11" spans="2:44" s="14" customFormat="1" ht="13.5" customHeight="1" x14ac:dyDescent="0.3">
      <c r="B11" s="25"/>
      <c r="C11" s="25"/>
      <c r="D11" s="10"/>
      <c r="E11" s="10"/>
      <c r="F11" s="11"/>
      <c r="G11" s="10"/>
      <c r="H11" s="48"/>
      <c r="I11" s="49"/>
      <c r="J11" s="49"/>
      <c r="K11" s="49"/>
      <c r="L11" s="49"/>
      <c r="M11" s="49"/>
      <c r="N11" s="49"/>
      <c r="O11" s="50"/>
      <c r="P11" s="50"/>
      <c r="Q11" s="50"/>
      <c r="R11" s="51"/>
      <c r="S11" s="52"/>
      <c r="T11" s="53"/>
      <c r="U11" s="54"/>
      <c r="V11" s="55"/>
      <c r="W11" s="56"/>
      <c r="X11" s="57"/>
      <c r="Y11" s="58"/>
      <c r="Z11" s="57"/>
      <c r="AA11" s="55"/>
      <c r="AB11" s="59"/>
      <c r="AC11" s="19"/>
      <c r="AD11" s="19"/>
      <c r="AE11" s="19"/>
      <c r="AF11" s="23"/>
      <c r="AG11" s="23"/>
      <c r="AH11" s="23"/>
      <c r="AI11" s="23"/>
      <c r="AJ11" s="19"/>
      <c r="AK11" s="19"/>
      <c r="AL11" s="19"/>
      <c r="AM11" s="19"/>
      <c r="AN11" s="19"/>
      <c r="AO11" s="19"/>
      <c r="AP11" s="23"/>
      <c r="AQ11" s="23"/>
      <c r="AR11" s="24"/>
    </row>
    <row r="12" spans="2:44" s="14" customFormat="1" ht="13.5" customHeight="1" x14ac:dyDescent="0.3">
      <c r="B12" s="25"/>
      <c r="C12" s="25"/>
      <c r="D12" s="10"/>
      <c r="E12" s="10"/>
      <c r="F12" s="11"/>
      <c r="G12" s="10"/>
      <c r="H12" s="48"/>
      <c r="I12" s="50"/>
      <c r="J12" s="60"/>
      <c r="K12" s="50"/>
      <c r="L12" s="50"/>
      <c r="M12" s="49"/>
      <c r="N12" s="49"/>
      <c r="O12" s="50"/>
      <c r="P12" s="50"/>
      <c r="Q12" s="50"/>
      <c r="R12" s="51"/>
      <c r="S12" s="52"/>
      <c r="T12" s="53"/>
      <c r="U12" s="54"/>
      <c r="V12" s="55"/>
      <c r="W12" s="56"/>
      <c r="X12" s="57"/>
      <c r="Y12" s="58"/>
      <c r="Z12" s="57"/>
      <c r="AA12" s="55"/>
      <c r="AB12" s="59"/>
      <c r="AC12" s="19"/>
      <c r="AD12" s="19"/>
      <c r="AE12" s="19"/>
      <c r="AF12" s="23"/>
      <c r="AG12" s="23"/>
      <c r="AH12" s="23"/>
      <c r="AI12" s="23"/>
      <c r="AJ12" s="19"/>
      <c r="AK12" s="19"/>
      <c r="AL12" s="19"/>
      <c r="AM12" s="19"/>
      <c r="AN12" s="19"/>
      <c r="AO12" s="19"/>
      <c r="AP12" s="23"/>
      <c r="AQ12" s="23"/>
      <c r="AR12" s="24"/>
    </row>
    <row r="13" spans="2:44" s="14" customFormat="1" ht="13.5" customHeight="1" x14ac:dyDescent="0.3">
      <c r="B13" s="25"/>
      <c r="C13" s="25"/>
      <c r="D13" s="10"/>
      <c r="E13" s="10"/>
      <c r="F13" s="11"/>
      <c r="G13" s="10"/>
      <c r="H13" s="48"/>
      <c r="I13" s="49"/>
      <c r="J13" s="49"/>
      <c r="K13" s="49"/>
      <c r="L13" s="49"/>
      <c r="M13" s="49"/>
      <c r="N13" s="49"/>
      <c r="O13" s="50"/>
      <c r="P13" s="50"/>
      <c r="Q13" s="50"/>
      <c r="R13" s="51"/>
      <c r="S13" s="52"/>
      <c r="T13" s="53"/>
      <c r="U13" s="54"/>
      <c r="V13" s="55"/>
      <c r="W13" s="56"/>
      <c r="X13" s="57"/>
      <c r="Y13" s="58"/>
      <c r="Z13" s="57"/>
      <c r="AA13" s="55"/>
      <c r="AB13" s="59"/>
      <c r="AC13" s="19"/>
      <c r="AD13" s="19"/>
      <c r="AE13" s="19"/>
      <c r="AF13" s="23"/>
      <c r="AG13" s="23"/>
      <c r="AH13" s="23"/>
      <c r="AI13" s="23"/>
      <c r="AJ13" s="19"/>
      <c r="AK13" s="19"/>
      <c r="AL13" s="19"/>
      <c r="AM13" s="19"/>
      <c r="AN13" s="19"/>
      <c r="AO13" s="19"/>
      <c r="AP13" s="23"/>
      <c r="AQ13" s="23"/>
      <c r="AR13" s="24"/>
    </row>
    <row r="14" spans="2:44" s="14" customFormat="1" ht="13.5" customHeight="1" x14ac:dyDescent="0.3">
      <c r="B14" s="25"/>
      <c r="C14" s="25"/>
      <c r="D14" s="10"/>
      <c r="E14" s="10"/>
      <c r="F14" s="11"/>
      <c r="G14" s="10"/>
      <c r="H14" s="48"/>
      <c r="I14" s="49"/>
      <c r="J14" s="49"/>
      <c r="K14" s="49"/>
      <c r="L14" s="49"/>
      <c r="M14" s="49"/>
      <c r="N14" s="49"/>
      <c r="O14" s="50"/>
      <c r="P14" s="50"/>
      <c r="Q14" s="50"/>
      <c r="R14" s="51"/>
      <c r="S14" s="52"/>
      <c r="T14" s="53"/>
      <c r="U14" s="54"/>
      <c r="V14" s="55"/>
      <c r="W14" s="56"/>
      <c r="X14" s="57"/>
      <c r="Y14" s="58"/>
      <c r="Z14" s="57"/>
      <c r="AA14" s="55"/>
      <c r="AB14" s="59"/>
      <c r="AC14" s="19"/>
      <c r="AD14" s="19"/>
      <c r="AE14" s="19"/>
      <c r="AF14" s="23"/>
      <c r="AG14" s="23"/>
      <c r="AH14" s="23"/>
      <c r="AI14" s="23"/>
      <c r="AJ14" s="19"/>
      <c r="AK14" s="19"/>
      <c r="AL14" s="19"/>
      <c r="AM14" s="19"/>
      <c r="AN14" s="19"/>
      <c r="AO14" s="19"/>
      <c r="AP14" s="23"/>
      <c r="AQ14" s="23"/>
      <c r="AR14" s="24"/>
    </row>
    <row r="15" spans="2:44" s="14" customFormat="1" ht="13.5" customHeight="1" x14ac:dyDescent="0.3">
      <c r="B15" s="25"/>
      <c r="C15" s="25"/>
      <c r="D15" s="10"/>
      <c r="E15" s="10"/>
      <c r="F15" s="11"/>
      <c r="G15" s="10"/>
      <c r="H15" s="48"/>
      <c r="I15" s="49"/>
      <c r="J15" s="49"/>
      <c r="K15" s="49"/>
      <c r="L15" s="49"/>
      <c r="M15" s="49"/>
      <c r="N15" s="49"/>
      <c r="O15" s="50"/>
      <c r="P15" s="50"/>
      <c r="Q15" s="50"/>
      <c r="R15" s="51"/>
      <c r="S15" s="52"/>
      <c r="T15" s="53"/>
      <c r="U15" s="54"/>
      <c r="V15" s="55"/>
      <c r="W15" s="56"/>
      <c r="X15" s="57"/>
      <c r="Y15" s="58"/>
      <c r="Z15" s="57"/>
      <c r="AA15" s="55"/>
      <c r="AB15" s="59"/>
      <c r="AC15" s="19"/>
      <c r="AD15" s="19"/>
      <c r="AE15" s="19"/>
      <c r="AF15" s="23"/>
      <c r="AG15" s="23"/>
      <c r="AH15" s="23"/>
      <c r="AI15" s="23"/>
      <c r="AJ15" s="19"/>
      <c r="AK15" s="19"/>
      <c r="AL15" s="19"/>
      <c r="AM15" s="19"/>
      <c r="AN15" s="19"/>
      <c r="AO15" s="19"/>
      <c r="AP15" s="23"/>
      <c r="AQ15" s="23"/>
      <c r="AR15" s="24"/>
    </row>
    <row r="16" spans="2:44" s="14" customFormat="1" ht="13.5" customHeight="1" x14ac:dyDescent="0.3">
      <c r="B16" s="25"/>
      <c r="C16" s="25"/>
      <c r="D16" s="10"/>
      <c r="E16" s="10"/>
      <c r="F16" s="11"/>
      <c r="G16" s="10"/>
      <c r="H16" s="48"/>
      <c r="I16" s="49"/>
      <c r="J16" s="49"/>
      <c r="K16" s="49"/>
      <c r="L16" s="49"/>
      <c r="M16" s="49"/>
      <c r="N16" s="49"/>
      <c r="O16" s="50"/>
      <c r="P16" s="50"/>
      <c r="Q16" s="50"/>
      <c r="R16" s="51"/>
      <c r="S16" s="52"/>
      <c r="T16" s="53"/>
      <c r="U16" s="54"/>
      <c r="V16" s="55"/>
      <c r="W16" s="56"/>
      <c r="X16" s="57"/>
      <c r="Y16" s="58"/>
      <c r="Z16" s="57"/>
      <c r="AA16" s="55"/>
      <c r="AB16" s="59"/>
      <c r="AC16" s="19"/>
      <c r="AD16" s="19"/>
      <c r="AE16" s="19"/>
      <c r="AF16" s="23"/>
      <c r="AG16" s="23"/>
      <c r="AH16" s="23"/>
      <c r="AI16" s="23"/>
      <c r="AJ16" s="19"/>
      <c r="AK16" s="19"/>
      <c r="AL16" s="19"/>
      <c r="AM16" s="19"/>
      <c r="AN16" s="19"/>
      <c r="AO16" s="19"/>
      <c r="AP16" s="23"/>
      <c r="AQ16" s="23"/>
      <c r="AR16" s="24"/>
    </row>
    <row r="17" spans="1:44" s="14" customFormat="1" ht="13.5" customHeight="1" x14ac:dyDescent="0.3">
      <c r="B17" s="25"/>
      <c r="C17" s="25"/>
      <c r="D17" s="10"/>
      <c r="E17" s="10"/>
      <c r="F17" s="11"/>
      <c r="G17" s="10"/>
      <c r="H17" s="48"/>
      <c r="I17" s="49"/>
      <c r="J17" s="49"/>
      <c r="K17" s="49"/>
      <c r="L17" s="49"/>
      <c r="M17" s="49"/>
      <c r="N17" s="49"/>
      <c r="O17" s="50"/>
      <c r="P17" s="50"/>
      <c r="Q17" s="50"/>
      <c r="R17" s="51"/>
      <c r="S17" s="52"/>
      <c r="T17" s="53"/>
      <c r="U17" s="54"/>
      <c r="V17" s="55"/>
      <c r="W17" s="56"/>
      <c r="X17" s="57"/>
      <c r="Y17" s="58"/>
      <c r="Z17" s="57"/>
      <c r="AA17" s="55"/>
      <c r="AB17" s="59"/>
      <c r="AC17" s="19"/>
      <c r="AD17" s="19"/>
      <c r="AE17" s="19"/>
      <c r="AF17" s="23"/>
      <c r="AG17" s="23"/>
      <c r="AH17" s="23"/>
      <c r="AI17" s="23"/>
      <c r="AJ17" s="19"/>
      <c r="AK17" s="19"/>
      <c r="AL17" s="19"/>
      <c r="AM17" s="19"/>
      <c r="AN17" s="19"/>
      <c r="AO17" s="19"/>
      <c r="AP17" s="23"/>
      <c r="AQ17" s="23"/>
      <c r="AR17" s="24"/>
    </row>
    <row r="18" spans="1:44" s="14" customFormat="1" ht="13.5" customHeight="1" x14ac:dyDescent="0.3">
      <c r="B18" s="25"/>
      <c r="C18" s="25"/>
      <c r="D18" s="10"/>
      <c r="E18" s="10"/>
      <c r="F18" s="11"/>
      <c r="G18" s="10"/>
      <c r="H18" s="48"/>
      <c r="I18" s="49"/>
      <c r="J18" s="49"/>
      <c r="K18" s="49"/>
      <c r="L18" s="49"/>
      <c r="M18" s="49"/>
      <c r="N18" s="49"/>
      <c r="O18" s="50"/>
      <c r="P18" s="50"/>
      <c r="Q18" s="50"/>
      <c r="R18" s="51"/>
      <c r="S18" s="52"/>
      <c r="T18" s="53"/>
      <c r="U18" s="54"/>
      <c r="V18" s="55"/>
      <c r="W18" s="56"/>
      <c r="X18" s="57"/>
      <c r="Y18" s="58"/>
      <c r="Z18" s="57"/>
      <c r="AA18" s="55"/>
      <c r="AB18" s="59"/>
      <c r="AC18" s="19"/>
      <c r="AD18" s="19"/>
      <c r="AE18" s="19"/>
      <c r="AF18" s="23"/>
      <c r="AG18" s="23"/>
      <c r="AH18" s="23"/>
      <c r="AI18" s="23"/>
      <c r="AJ18" s="19"/>
      <c r="AK18" s="19"/>
      <c r="AL18" s="19"/>
      <c r="AM18" s="19"/>
      <c r="AN18" s="19"/>
      <c r="AO18" s="19"/>
      <c r="AP18" s="23"/>
      <c r="AQ18" s="23"/>
      <c r="AR18" s="24"/>
    </row>
    <row r="19" spans="1:44" s="14" customFormat="1" ht="13.5" customHeight="1" x14ac:dyDescent="0.3">
      <c r="B19" s="25"/>
      <c r="C19" s="25"/>
      <c r="D19" s="10"/>
      <c r="E19" s="10"/>
      <c r="F19" s="11"/>
      <c r="G19" s="10"/>
      <c r="H19" s="48"/>
      <c r="I19" s="49"/>
      <c r="J19" s="49"/>
      <c r="K19" s="49"/>
      <c r="L19" s="49"/>
      <c r="M19" s="49"/>
      <c r="N19" s="49"/>
      <c r="O19" s="50"/>
      <c r="P19" s="50"/>
      <c r="Q19" s="50"/>
      <c r="R19" s="51"/>
      <c r="S19" s="52"/>
      <c r="T19" s="53"/>
      <c r="U19" s="54"/>
      <c r="V19" s="55"/>
      <c r="W19" s="56"/>
      <c r="X19" s="57"/>
      <c r="Y19" s="58"/>
      <c r="Z19" s="57"/>
      <c r="AA19" s="55"/>
      <c r="AB19" s="59"/>
      <c r="AC19" s="19"/>
      <c r="AD19" s="19"/>
      <c r="AE19" s="19"/>
      <c r="AF19" s="23"/>
      <c r="AG19" s="23"/>
      <c r="AH19" s="23"/>
      <c r="AI19" s="23"/>
      <c r="AJ19" s="19"/>
      <c r="AK19" s="19"/>
      <c r="AL19" s="19"/>
      <c r="AM19" s="19"/>
      <c r="AN19" s="19"/>
      <c r="AO19" s="19"/>
      <c r="AP19" s="23"/>
      <c r="AQ19" s="23"/>
      <c r="AR19" s="24"/>
    </row>
    <row r="20" spans="1:44" s="14" customFormat="1" ht="13.5" customHeight="1" x14ac:dyDescent="0.3">
      <c r="B20" s="25"/>
      <c r="C20" s="25"/>
      <c r="D20" s="10"/>
      <c r="E20" s="10"/>
      <c r="F20" s="11"/>
      <c r="G20" s="10"/>
      <c r="H20" s="48"/>
      <c r="I20" s="49"/>
      <c r="J20" s="49"/>
      <c r="K20" s="49"/>
      <c r="L20" s="49"/>
      <c r="M20" s="49"/>
      <c r="N20" s="49"/>
      <c r="O20" s="50"/>
      <c r="P20" s="50"/>
      <c r="Q20" s="50"/>
      <c r="R20" s="51"/>
      <c r="S20" s="52"/>
      <c r="T20" s="53"/>
      <c r="U20" s="54"/>
      <c r="V20" s="55"/>
      <c r="W20" s="56"/>
      <c r="X20" s="57"/>
      <c r="Y20" s="58"/>
      <c r="Z20" s="57"/>
      <c r="AA20" s="55"/>
      <c r="AB20" s="59"/>
      <c r="AC20" s="19"/>
      <c r="AD20" s="19"/>
      <c r="AE20" s="19"/>
      <c r="AF20" s="23"/>
      <c r="AG20" s="23"/>
      <c r="AH20" s="23"/>
      <c r="AI20" s="23"/>
      <c r="AJ20" s="19"/>
      <c r="AK20" s="19"/>
      <c r="AL20" s="19"/>
      <c r="AM20" s="19"/>
      <c r="AN20" s="19"/>
      <c r="AO20" s="19"/>
      <c r="AP20" s="23"/>
      <c r="AQ20" s="23"/>
      <c r="AR20" s="24"/>
    </row>
    <row r="21" spans="1:44" s="14" customFormat="1" ht="13.5" customHeight="1" x14ac:dyDescent="0.3">
      <c r="B21" s="25"/>
      <c r="C21" s="25"/>
      <c r="D21" s="10"/>
      <c r="E21" s="10"/>
      <c r="F21" s="11"/>
      <c r="G21" s="10"/>
      <c r="H21" s="48"/>
      <c r="I21" s="49"/>
      <c r="J21" s="49"/>
      <c r="K21" s="49"/>
      <c r="L21" s="49"/>
      <c r="M21" s="49"/>
      <c r="N21" s="49"/>
      <c r="O21" s="50"/>
      <c r="P21" s="50"/>
      <c r="Q21" s="50"/>
      <c r="R21" s="51"/>
      <c r="S21" s="52"/>
      <c r="T21" s="53"/>
      <c r="U21" s="54"/>
      <c r="V21" s="55"/>
      <c r="W21" s="56"/>
      <c r="X21" s="57"/>
      <c r="Y21" s="58"/>
      <c r="Z21" s="57"/>
      <c r="AA21" s="55"/>
      <c r="AB21" s="59"/>
      <c r="AC21" s="19"/>
      <c r="AD21" s="19"/>
      <c r="AE21" s="19"/>
      <c r="AF21" s="23"/>
      <c r="AG21" s="23"/>
      <c r="AH21" s="23"/>
      <c r="AI21" s="23"/>
      <c r="AJ21" s="19"/>
      <c r="AK21" s="19"/>
      <c r="AL21" s="19"/>
      <c r="AM21" s="19"/>
      <c r="AN21" s="19"/>
      <c r="AO21" s="19"/>
      <c r="AP21" s="23"/>
      <c r="AQ21" s="23"/>
      <c r="AR21" s="24"/>
    </row>
    <row r="22" spans="1:44" s="14" customFormat="1" ht="13.5" customHeight="1" x14ac:dyDescent="0.3">
      <c r="B22" s="25"/>
      <c r="C22" s="25"/>
      <c r="D22" s="10"/>
      <c r="E22" s="10"/>
      <c r="F22" s="11"/>
      <c r="G22" s="10"/>
      <c r="H22" s="48"/>
      <c r="I22" s="49"/>
      <c r="J22" s="49"/>
      <c r="K22" s="49"/>
      <c r="L22" s="49"/>
      <c r="M22" s="49"/>
      <c r="N22" s="49"/>
      <c r="O22" s="50"/>
      <c r="P22" s="50"/>
      <c r="Q22" s="50"/>
      <c r="R22" s="51"/>
      <c r="S22" s="52"/>
      <c r="T22" s="53"/>
      <c r="U22" s="54"/>
      <c r="V22" s="55"/>
      <c r="W22" s="56"/>
      <c r="X22" s="57"/>
      <c r="Y22" s="58"/>
      <c r="Z22" s="57"/>
      <c r="AA22" s="55"/>
      <c r="AB22" s="59"/>
      <c r="AC22" s="19"/>
      <c r="AD22" s="19"/>
      <c r="AE22" s="19"/>
      <c r="AF22" s="23"/>
      <c r="AG22" s="23"/>
      <c r="AH22" s="23"/>
      <c r="AI22" s="23"/>
      <c r="AJ22" s="19"/>
      <c r="AK22" s="19"/>
      <c r="AL22" s="19"/>
      <c r="AM22" s="19"/>
      <c r="AN22" s="19"/>
      <c r="AO22" s="19"/>
      <c r="AP22" s="23"/>
      <c r="AQ22" s="23"/>
      <c r="AR22" s="24"/>
    </row>
    <row r="23" spans="1:44" s="14" customFormat="1" ht="13.5" customHeight="1" x14ac:dyDescent="0.3">
      <c r="B23" s="25"/>
      <c r="C23" s="25"/>
      <c r="D23" s="10"/>
      <c r="E23" s="10"/>
      <c r="F23" s="11"/>
      <c r="G23" s="10"/>
      <c r="H23" s="48"/>
      <c r="I23" s="49"/>
      <c r="J23" s="49"/>
      <c r="K23" s="49"/>
      <c r="L23" s="49"/>
      <c r="M23" s="49"/>
      <c r="N23" s="49"/>
      <c r="O23" s="50"/>
      <c r="P23" s="50"/>
      <c r="Q23" s="50"/>
      <c r="R23" s="51"/>
      <c r="S23" s="52"/>
      <c r="T23" s="53"/>
      <c r="U23" s="54"/>
      <c r="V23" s="55"/>
      <c r="W23" s="56"/>
      <c r="X23" s="57"/>
      <c r="Y23" s="58"/>
      <c r="Z23" s="57"/>
      <c r="AA23" s="55"/>
      <c r="AB23" s="59"/>
      <c r="AC23" s="19"/>
      <c r="AD23" s="19"/>
      <c r="AE23" s="19"/>
      <c r="AF23" s="23"/>
      <c r="AG23" s="23"/>
      <c r="AH23" s="23"/>
      <c r="AI23" s="23"/>
      <c r="AJ23" s="19"/>
      <c r="AK23" s="19"/>
      <c r="AL23" s="19"/>
      <c r="AM23" s="19"/>
      <c r="AN23" s="19"/>
      <c r="AO23" s="19"/>
      <c r="AP23" s="23"/>
      <c r="AQ23" s="23"/>
      <c r="AR23" s="24"/>
    </row>
    <row r="24" spans="1:44" s="14" customFormat="1" ht="13.5" customHeight="1" x14ac:dyDescent="0.3">
      <c r="B24" s="25"/>
      <c r="C24" s="25"/>
      <c r="D24" s="10"/>
      <c r="E24" s="10"/>
      <c r="F24" s="11"/>
      <c r="G24" s="10"/>
      <c r="H24" s="61"/>
      <c r="I24" s="49"/>
      <c r="J24" s="49"/>
      <c r="K24" s="49"/>
      <c r="L24" s="49"/>
      <c r="M24" s="49"/>
      <c r="N24" s="49"/>
      <c r="O24" s="50"/>
      <c r="P24" s="50"/>
      <c r="Q24" s="50"/>
      <c r="R24" s="51"/>
      <c r="S24" s="52"/>
      <c r="T24" s="53"/>
      <c r="U24" s="54"/>
      <c r="V24" s="55"/>
      <c r="W24" s="56"/>
      <c r="X24" s="57"/>
      <c r="Y24" s="58"/>
      <c r="Z24" s="57"/>
      <c r="AA24" s="55"/>
      <c r="AB24" s="59"/>
      <c r="AC24" s="19"/>
      <c r="AD24" s="19"/>
      <c r="AE24" s="19"/>
      <c r="AF24" s="23"/>
      <c r="AG24" s="23"/>
      <c r="AH24" s="23"/>
      <c r="AI24" s="23"/>
      <c r="AJ24" s="19"/>
      <c r="AK24" s="19"/>
      <c r="AL24" s="19"/>
      <c r="AM24" s="19"/>
      <c r="AN24" s="19"/>
      <c r="AO24" s="19"/>
      <c r="AP24" s="23"/>
      <c r="AQ24" s="23"/>
      <c r="AR24" s="24"/>
    </row>
    <row r="25" spans="1:44" s="14" customFormat="1" ht="13.5" customHeight="1" x14ac:dyDescent="0.3">
      <c r="B25" s="25"/>
      <c r="C25" s="25"/>
      <c r="D25" s="10"/>
      <c r="E25" s="10"/>
      <c r="F25" s="11"/>
      <c r="G25" s="10"/>
      <c r="H25" s="62"/>
      <c r="I25" s="63"/>
      <c r="J25" s="63"/>
      <c r="K25" s="63"/>
      <c r="L25" s="63"/>
      <c r="M25" s="63"/>
      <c r="N25" s="63"/>
      <c r="O25" s="64"/>
      <c r="P25" s="64"/>
      <c r="Q25" s="64"/>
      <c r="R25" s="65"/>
      <c r="S25" s="63"/>
      <c r="T25" s="66"/>
      <c r="U25" s="67"/>
      <c r="V25" s="68"/>
      <c r="W25" s="69"/>
      <c r="X25" s="70"/>
      <c r="Y25" s="71"/>
      <c r="Z25" s="70"/>
      <c r="AA25" s="68"/>
      <c r="AB25" s="72"/>
      <c r="AC25" s="19"/>
      <c r="AD25" s="19"/>
      <c r="AE25" s="19"/>
      <c r="AF25" s="23"/>
      <c r="AG25" s="23"/>
      <c r="AH25" s="23"/>
      <c r="AI25" s="23"/>
      <c r="AJ25" s="19"/>
      <c r="AK25" s="19"/>
      <c r="AL25" s="19"/>
      <c r="AM25" s="19"/>
      <c r="AN25" s="19"/>
      <c r="AO25" s="19"/>
      <c r="AP25" s="23"/>
      <c r="AQ25" s="23"/>
      <c r="AR25" s="24"/>
    </row>
    <row r="26" spans="1:44" s="14" customFormat="1" ht="1.5" customHeight="1" x14ac:dyDescent="0.3">
      <c r="B26" s="25"/>
      <c r="C26" s="25"/>
      <c r="D26" s="10"/>
      <c r="E26" s="10"/>
      <c r="F26" s="11"/>
      <c r="G26" s="10"/>
      <c r="H26" s="73"/>
      <c r="I26" s="73"/>
      <c r="J26" s="73"/>
      <c r="K26" s="73"/>
      <c r="L26" s="73"/>
      <c r="M26" s="73"/>
      <c r="N26" s="73"/>
      <c r="O26" s="74"/>
      <c r="P26" s="74"/>
      <c r="Q26" s="74"/>
      <c r="R26" s="74"/>
      <c r="S26" s="75"/>
      <c r="T26" s="76"/>
      <c r="U26" s="74"/>
      <c r="V26" s="77"/>
      <c r="W26" s="78"/>
      <c r="X26" s="79"/>
      <c r="Y26" s="80"/>
      <c r="Z26" s="81"/>
      <c r="AA26" s="19"/>
      <c r="AB26" s="19"/>
      <c r="AC26" s="19"/>
      <c r="AD26" s="19"/>
      <c r="AE26" s="19"/>
      <c r="AF26" s="23"/>
      <c r="AG26" s="23"/>
      <c r="AH26" s="23"/>
      <c r="AI26" s="23"/>
      <c r="AJ26" s="19"/>
      <c r="AK26" s="19"/>
      <c r="AL26" s="19"/>
      <c r="AM26" s="19"/>
      <c r="AN26" s="19"/>
      <c r="AO26" s="19"/>
      <c r="AP26" s="23"/>
      <c r="AQ26" s="23"/>
      <c r="AR26" s="24"/>
    </row>
    <row r="27" spans="1:44" s="14" customFormat="1" ht="3.6" customHeight="1" x14ac:dyDescent="0.3">
      <c r="B27" s="25"/>
      <c r="C27" s="25"/>
      <c r="D27" s="10"/>
      <c r="E27" s="10"/>
      <c r="F27" s="11"/>
      <c r="G27" s="10"/>
      <c r="H27" s="17"/>
      <c r="I27" s="10"/>
      <c r="J27" s="12"/>
      <c r="K27" s="18"/>
      <c r="L27" s="19"/>
      <c r="M27" s="20"/>
      <c r="N27" s="19"/>
      <c r="O27" s="19"/>
      <c r="P27" s="17"/>
      <c r="Q27" s="10"/>
      <c r="R27" s="12"/>
      <c r="S27" s="18"/>
      <c r="T27" s="19"/>
      <c r="U27" s="12"/>
      <c r="V27" s="19"/>
      <c r="W27" s="21"/>
      <c r="X27" s="20"/>
      <c r="Y27" s="22"/>
      <c r="Z27" s="20"/>
      <c r="AA27" s="19"/>
      <c r="AB27" s="19"/>
      <c r="AC27" s="19"/>
      <c r="AD27" s="19"/>
      <c r="AE27" s="19"/>
      <c r="AF27" s="23"/>
      <c r="AG27" s="23"/>
      <c r="AH27" s="23"/>
      <c r="AI27" s="23"/>
      <c r="AJ27" s="19"/>
      <c r="AK27" s="19"/>
      <c r="AL27" s="19"/>
      <c r="AM27" s="19"/>
      <c r="AN27" s="19"/>
      <c r="AO27" s="19"/>
      <c r="AP27" s="23"/>
      <c r="AQ27" s="23"/>
      <c r="AR27" s="24"/>
    </row>
    <row r="28" spans="1:44" s="82" customFormat="1" ht="4.8" customHeight="1" x14ac:dyDescent="0.25">
      <c r="D28" s="83">
        <v>1990</v>
      </c>
      <c r="E28" s="84">
        <v>1995</v>
      </c>
      <c r="F28" s="84">
        <v>1996</v>
      </c>
      <c r="G28" s="84">
        <v>1997</v>
      </c>
      <c r="H28" s="84">
        <v>1998</v>
      </c>
      <c r="I28" s="84">
        <v>1999</v>
      </c>
      <c r="J28" s="84">
        <v>2000</v>
      </c>
      <c r="K28" s="84">
        <v>2001</v>
      </c>
      <c r="L28" s="84">
        <v>2002</v>
      </c>
      <c r="M28" s="84">
        <v>2003</v>
      </c>
      <c r="N28" s="84">
        <v>2004</v>
      </c>
      <c r="O28" s="84">
        <v>2005</v>
      </c>
      <c r="P28" s="84">
        <v>2006</v>
      </c>
      <c r="Q28" s="84">
        <v>2007</v>
      </c>
      <c r="R28" s="85">
        <v>2008</v>
      </c>
      <c r="S28" s="86">
        <v>2009</v>
      </c>
      <c r="T28" s="87">
        <v>2010</v>
      </c>
      <c r="U28" s="88">
        <v>2011</v>
      </c>
      <c r="V28" s="87">
        <v>2012</v>
      </c>
      <c r="W28" s="89" t="s">
        <v>5</v>
      </c>
      <c r="X28" s="85">
        <v>2014</v>
      </c>
      <c r="Y28" s="90"/>
      <c r="Z28" s="85"/>
      <c r="AA28" s="91"/>
      <c r="AB28" s="91"/>
      <c r="AC28" s="91"/>
      <c r="AD28" s="91"/>
      <c r="AE28" s="91"/>
      <c r="AF28" s="92"/>
      <c r="AG28" s="92"/>
      <c r="AH28" s="92"/>
      <c r="AI28" s="92"/>
      <c r="AJ28" s="91"/>
      <c r="AK28" s="91"/>
      <c r="AL28" s="91"/>
      <c r="AM28" s="91"/>
      <c r="AN28" s="91"/>
      <c r="AO28" s="91"/>
      <c r="AP28" s="92"/>
      <c r="AQ28" s="92"/>
      <c r="AR28" s="93"/>
    </row>
    <row r="29" spans="1:44" s="82" customFormat="1" ht="7.2" customHeight="1" x14ac:dyDescent="0.25">
      <c r="A29" s="94"/>
      <c r="B29" s="94"/>
      <c r="C29" s="94"/>
      <c r="D29" s="95" t="str">
        <f>VLOOKUP(R7,B32:AQ111,3,TRUE)</f>
        <v>...</v>
      </c>
      <c r="E29" s="95" t="str">
        <f>VLOOKUP(R7,B32:AQ111,5,TRUE)</f>
        <v>...</v>
      </c>
      <c r="F29" s="95" t="str">
        <f>VLOOKUP(R7,B32:AQ111,7,TRUE)</f>
        <v>...</v>
      </c>
      <c r="G29" s="96" t="str">
        <f>VLOOKUP(R7,B32:AH111,9,TRUE)</f>
        <v>...</v>
      </c>
      <c r="H29" s="97" t="str">
        <f>VLOOKUP(R7,B32:AH111,11,TRUE)</f>
        <v>...</v>
      </c>
      <c r="I29" s="83" t="str">
        <f>VLOOKUP(R7,B32:AH111,13,TRUE)</f>
        <v>...</v>
      </c>
      <c r="J29" s="85" t="str">
        <f>VLOOKUP(R7,B32:AH111,15,TRUE)</f>
        <v>...</v>
      </c>
      <c r="K29" s="83" t="str">
        <f>VLOOKUP(R7,B32:AH111,17,TRUE)</f>
        <v>...</v>
      </c>
      <c r="L29" s="85" t="str">
        <f>VLOOKUP(R7,B32:AH111,19,TRUE)</f>
        <v>...</v>
      </c>
      <c r="M29" s="83">
        <f>VLOOKUP(R7,B32:AH111,21,TRUE)</f>
        <v>6.4705882352941183E-2</v>
      </c>
      <c r="N29" s="85" t="str">
        <f>VLOOKUP(R7,B32:AH111,23,TRUE)</f>
        <v>...</v>
      </c>
      <c r="O29" s="83" t="str">
        <f>VLOOKUP(R7,B32:AH111,25,TRUE)</f>
        <v>...</v>
      </c>
      <c r="P29" s="97" t="str">
        <f>VLOOKUP(R7,B32:AH111,27,TRUE)</f>
        <v>...</v>
      </c>
      <c r="Q29" s="83" t="str">
        <f>VLOOKUP(R7,B32:AH111,29,TRUE)</f>
        <v>...</v>
      </c>
      <c r="R29" s="83" t="str">
        <f>VLOOKUP(R7,B32:AH111,31,TRUE)</f>
        <v>...</v>
      </c>
      <c r="S29" s="83" t="str">
        <f>VLOOKUP(R7,B32:AQ111,33,TRUE)</f>
        <v>...</v>
      </c>
      <c r="T29" s="85" t="str">
        <f>VLOOKUP(R7,B32:AQ111,35,TRUE)</f>
        <v>...</v>
      </c>
      <c r="U29" s="98" t="str">
        <f>VLOOKUP(R7,B32:AQ111,37,TRUE)</f>
        <v>...</v>
      </c>
      <c r="V29" s="88" t="str">
        <f>VLOOKUP(R7,B32:AQ111,39,TRUE)</f>
        <v>...</v>
      </c>
      <c r="W29" s="88" t="str">
        <f>VLOOKUP(R7,B32:AQ111,41,TRUE)</f>
        <v>...</v>
      </c>
      <c r="X29" s="88" t="e">
        <f>VLOOKUP(R7,B32:AQ111,43,TRUE)</f>
        <v>#REF!</v>
      </c>
      <c r="Y29" s="83"/>
      <c r="Z29" s="85"/>
      <c r="AA29" s="83"/>
      <c r="AB29" s="83"/>
      <c r="AC29" s="83"/>
      <c r="AD29" s="83"/>
      <c r="AE29" s="83"/>
      <c r="AF29" s="85"/>
      <c r="AG29" s="83"/>
      <c r="AH29" s="85"/>
      <c r="AI29" s="99"/>
      <c r="AJ29" s="83"/>
      <c r="AK29" s="83"/>
      <c r="AL29" s="83"/>
      <c r="AM29" s="83"/>
      <c r="AN29" s="83"/>
      <c r="AO29" s="83"/>
      <c r="AP29" s="85"/>
      <c r="AQ29" s="83"/>
    </row>
    <row r="30" spans="1:44" ht="28.2" customHeight="1" x14ac:dyDescent="0.25">
      <c r="A30" s="100"/>
      <c r="B30" s="101" t="s">
        <v>6</v>
      </c>
      <c r="C30" s="101" t="s">
        <v>7</v>
      </c>
      <c r="D30" s="102">
        <v>1990</v>
      </c>
      <c r="E30" s="103"/>
      <c r="F30" s="102">
        <v>1995</v>
      </c>
      <c r="G30" s="103"/>
      <c r="H30" s="102">
        <v>1996</v>
      </c>
      <c r="I30" s="103"/>
      <c r="J30" s="102">
        <v>1997</v>
      </c>
      <c r="K30" s="104"/>
      <c r="L30" s="102">
        <v>1998</v>
      </c>
      <c r="M30" s="104"/>
      <c r="N30" s="102">
        <v>1999</v>
      </c>
      <c r="O30" s="104"/>
      <c r="P30" s="102">
        <v>2000</v>
      </c>
      <c r="Q30" s="103"/>
      <c r="R30" s="102">
        <v>2001</v>
      </c>
      <c r="S30" s="104"/>
      <c r="T30" s="102">
        <v>2002</v>
      </c>
      <c r="U30" s="104"/>
      <c r="V30" s="102">
        <v>2003</v>
      </c>
      <c r="W30" s="104"/>
      <c r="X30" s="102">
        <v>2004</v>
      </c>
      <c r="Y30" s="105"/>
      <c r="Z30" s="102">
        <v>2005</v>
      </c>
      <c r="AA30" s="105"/>
      <c r="AB30" s="102">
        <v>2006</v>
      </c>
      <c r="AC30" s="105"/>
      <c r="AD30" s="102">
        <v>2007</v>
      </c>
      <c r="AE30" s="105"/>
      <c r="AF30" s="102">
        <v>2008</v>
      </c>
      <c r="AG30" s="105"/>
      <c r="AH30" s="102">
        <v>2009</v>
      </c>
      <c r="AI30" s="105"/>
      <c r="AJ30" s="102">
        <v>2010</v>
      </c>
      <c r="AK30" s="105"/>
      <c r="AL30" s="102">
        <v>2011</v>
      </c>
      <c r="AM30" s="105"/>
      <c r="AN30" s="102">
        <v>2012</v>
      </c>
      <c r="AO30" s="105"/>
      <c r="AP30" s="102">
        <v>2013</v>
      </c>
      <c r="AQ30" s="105"/>
    </row>
    <row r="31" spans="1:44" ht="15" customHeight="1" x14ac:dyDescent="0.25">
      <c r="B31" s="106"/>
      <c r="C31" s="106"/>
      <c r="D31" s="107" t="s">
        <v>8</v>
      </c>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8"/>
      <c r="AK31" s="108"/>
      <c r="AL31" s="108"/>
      <c r="AM31" s="108"/>
      <c r="AN31" s="108"/>
      <c r="AO31" s="108"/>
      <c r="AP31" s="108"/>
      <c r="AQ31" s="108"/>
    </row>
    <row r="32" spans="1:44" x14ac:dyDescent="0.25">
      <c r="B32" s="109" t="s">
        <v>4</v>
      </c>
      <c r="C32" s="110" t="s">
        <v>9</v>
      </c>
      <c r="D32" s="111" t="s">
        <v>10</v>
      </c>
      <c r="E32" s="112"/>
      <c r="F32" s="111" t="s">
        <v>10</v>
      </c>
      <c r="G32" s="112"/>
      <c r="H32" s="111" t="s">
        <v>10</v>
      </c>
      <c r="I32" s="112"/>
      <c r="J32" s="111" t="s">
        <v>10</v>
      </c>
      <c r="K32" s="112"/>
      <c r="L32" s="111" t="s">
        <v>10</v>
      </c>
      <c r="M32" s="112"/>
      <c r="N32" s="111" t="s">
        <v>10</v>
      </c>
      <c r="O32" s="113"/>
      <c r="P32" s="111" t="s">
        <v>10</v>
      </c>
      <c r="Q32" s="113"/>
      <c r="R32" s="111" t="s">
        <v>10</v>
      </c>
      <c r="S32" s="113"/>
      <c r="T32" s="111" t="s">
        <v>10</v>
      </c>
      <c r="U32" s="113"/>
      <c r="V32" s="111">
        <v>6.4705882352941183E-2</v>
      </c>
      <c r="W32" s="113"/>
      <c r="X32" s="111" t="s">
        <v>10</v>
      </c>
      <c r="Y32" s="113"/>
      <c r="Z32" s="111" t="s">
        <v>10</v>
      </c>
      <c r="AA32" s="113"/>
      <c r="AB32" s="111" t="s">
        <v>10</v>
      </c>
      <c r="AC32" s="113"/>
      <c r="AD32" s="111" t="s">
        <v>10</v>
      </c>
      <c r="AE32" s="113"/>
      <c r="AF32" s="111" t="s">
        <v>10</v>
      </c>
      <c r="AG32" s="113"/>
      <c r="AH32" s="111" t="s">
        <v>10</v>
      </c>
      <c r="AI32" s="113"/>
      <c r="AJ32" s="111" t="s">
        <v>10</v>
      </c>
      <c r="AK32" s="113"/>
      <c r="AL32" s="111" t="s">
        <v>10</v>
      </c>
      <c r="AM32" s="113"/>
      <c r="AN32" s="111" t="s">
        <v>10</v>
      </c>
      <c r="AO32" s="113"/>
      <c r="AP32" s="111" t="s">
        <v>10</v>
      </c>
      <c r="AQ32" s="113"/>
    </row>
    <row r="33" spans="2:43" s="118" customFormat="1" x14ac:dyDescent="0.25">
      <c r="B33" s="114" t="s">
        <v>11</v>
      </c>
      <c r="C33" s="115" t="s">
        <v>9</v>
      </c>
      <c r="D33" s="116" t="s">
        <v>10</v>
      </c>
      <c r="E33" s="117"/>
      <c r="F33" s="116" t="s">
        <v>10</v>
      </c>
      <c r="G33" s="117"/>
      <c r="H33" s="116" t="s">
        <v>10</v>
      </c>
      <c r="I33" s="117"/>
      <c r="J33" s="116" t="s">
        <v>10</v>
      </c>
      <c r="K33" s="117"/>
      <c r="L33" s="116">
        <v>7.4626864255328877</v>
      </c>
      <c r="M33" s="117">
        <v>1</v>
      </c>
      <c r="N33" s="116">
        <v>6.0827252866545551</v>
      </c>
      <c r="O33" s="113">
        <v>2</v>
      </c>
      <c r="P33" s="116">
        <v>0</v>
      </c>
      <c r="Q33" s="113">
        <v>2</v>
      </c>
      <c r="R33" s="116">
        <v>0</v>
      </c>
      <c r="S33" s="113"/>
      <c r="T33" s="116">
        <v>0</v>
      </c>
      <c r="U33" s="113"/>
      <c r="V33" s="116">
        <v>0</v>
      </c>
      <c r="W33" s="113"/>
      <c r="X33" s="116">
        <v>0</v>
      </c>
      <c r="Y33" s="113"/>
      <c r="Z33" s="116">
        <v>0</v>
      </c>
      <c r="AA33" s="113"/>
      <c r="AB33" s="116">
        <v>0</v>
      </c>
      <c r="AC33" s="113"/>
      <c r="AD33" s="116">
        <v>0</v>
      </c>
      <c r="AE33" s="113"/>
      <c r="AF33" s="116">
        <v>0</v>
      </c>
      <c r="AG33" s="113"/>
      <c r="AH33" s="116">
        <v>0</v>
      </c>
      <c r="AI33" s="113"/>
      <c r="AJ33" s="116">
        <v>0</v>
      </c>
      <c r="AK33" s="113"/>
      <c r="AL33" s="116">
        <v>0</v>
      </c>
      <c r="AM33" s="113"/>
      <c r="AN33" s="116">
        <v>0</v>
      </c>
      <c r="AO33" s="113"/>
      <c r="AP33" s="116" t="s">
        <v>10</v>
      </c>
      <c r="AQ33" s="113"/>
    </row>
    <row r="34" spans="2:43" x14ac:dyDescent="0.25">
      <c r="B34" s="109" t="s">
        <v>12</v>
      </c>
      <c r="C34" s="110" t="s">
        <v>9</v>
      </c>
      <c r="D34" s="111" t="s">
        <v>10</v>
      </c>
      <c r="E34" s="112"/>
      <c r="F34" s="111" t="s">
        <v>10</v>
      </c>
      <c r="G34" s="112"/>
      <c r="H34" s="111" t="s">
        <v>10</v>
      </c>
      <c r="I34" s="112"/>
      <c r="J34" s="111" t="s">
        <v>10</v>
      </c>
      <c r="K34" s="112"/>
      <c r="L34" s="111" t="s">
        <v>10</v>
      </c>
      <c r="M34" s="112"/>
      <c r="N34" s="111" t="s">
        <v>10</v>
      </c>
      <c r="O34" s="113"/>
      <c r="P34" s="111" t="s">
        <v>10</v>
      </c>
      <c r="Q34" s="113"/>
      <c r="R34" s="111">
        <v>0</v>
      </c>
      <c r="S34" s="113"/>
      <c r="T34" s="111">
        <v>0</v>
      </c>
      <c r="U34" s="113"/>
      <c r="V34" s="111">
        <v>0</v>
      </c>
      <c r="W34" s="113"/>
      <c r="X34" s="111">
        <v>0</v>
      </c>
      <c r="Y34" s="113"/>
      <c r="Z34" s="111">
        <v>0</v>
      </c>
      <c r="AA34" s="113">
        <v>3</v>
      </c>
      <c r="AB34" s="111">
        <v>0</v>
      </c>
      <c r="AC34" s="113"/>
      <c r="AD34" s="111">
        <v>0</v>
      </c>
      <c r="AE34" s="113"/>
      <c r="AF34" s="111">
        <v>0</v>
      </c>
      <c r="AG34" s="113"/>
      <c r="AH34" s="111" t="s">
        <v>10</v>
      </c>
      <c r="AI34" s="113"/>
      <c r="AJ34" s="111" t="s">
        <v>10</v>
      </c>
      <c r="AK34" s="113"/>
      <c r="AL34" s="111" t="s">
        <v>10</v>
      </c>
      <c r="AM34" s="113"/>
      <c r="AN34" s="111" t="s">
        <v>10</v>
      </c>
      <c r="AO34" s="113"/>
      <c r="AP34" s="111" t="s">
        <v>10</v>
      </c>
      <c r="AQ34" s="113"/>
    </row>
    <row r="35" spans="2:43" x14ac:dyDescent="0.25">
      <c r="B35" s="109" t="s">
        <v>13</v>
      </c>
      <c r="C35" s="110" t="s">
        <v>9</v>
      </c>
      <c r="D35" s="111" t="s">
        <v>10</v>
      </c>
      <c r="E35" s="112"/>
      <c r="F35" s="111" t="s">
        <v>10</v>
      </c>
      <c r="G35" s="112"/>
      <c r="H35" s="111" t="s">
        <v>10</v>
      </c>
      <c r="I35" s="112"/>
      <c r="J35" s="111" t="s">
        <v>10</v>
      </c>
      <c r="K35" s="112"/>
      <c r="L35" s="111" t="s">
        <v>10</v>
      </c>
      <c r="M35" s="112"/>
      <c r="N35" s="111" t="s">
        <v>10</v>
      </c>
      <c r="O35" s="113"/>
      <c r="P35" s="111" t="s">
        <v>10</v>
      </c>
      <c r="Q35" s="113"/>
      <c r="R35" s="111" t="s">
        <v>10</v>
      </c>
      <c r="S35" s="113"/>
      <c r="T35" s="111" t="s">
        <v>10</v>
      </c>
      <c r="U35" s="113"/>
      <c r="V35" s="111" t="s">
        <v>10</v>
      </c>
      <c r="W35" s="113"/>
      <c r="X35" s="111" t="s">
        <v>10</v>
      </c>
      <c r="Y35" s="113"/>
      <c r="Z35" s="111">
        <v>0</v>
      </c>
      <c r="AA35" s="113">
        <v>4</v>
      </c>
      <c r="AB35" s="111">
        <v>0</v>
      </c>
      <c r="AC35" s="113">
        <v>4</v>
      </c>
      <c r="AD35" s="111">
        <v>0</v>
      </c>
      <c r="AE35" s="113">
        <v>4</v>
      </c>
      <c r="AF35" s="111">
        <v>0</v>
      </c>
      <c r="AG35" s="113">
        <v>4</v>
      </c>
      <c r="AH35" s="111">
        <v>0</v>
      </c>
      <c r="AI35" s="113">
        <v>4</v>
      </c>
      <c r="AJ35" s="111">
        <v>0</v>
      </c>
      <c r="AK35" s="113">
        <v>4</v>
      </c>
      <c r="AL35" s="111">
        <v>0</v>
      </c>
      <c r="AM35" s="113">
        <v>4</v>
      </c>
      <c r="AN35" s="111">
        <v>0</v>
      </c>
      <c r="AO35" s="113"/>
      <c r="AP35" s="111" t="s">
        <v>10</v>
      </c>
      <c r="AQ35" s="113"/>
    </row>
    <row r="36" spans="2:43" x14ac:dyDescent="0.25">
      <c r="B36" s="109" t="s">
        <v>14</v>
      </c>
      <c r="C36" s="110" t="s">
        <v>9</v>
      </c>
      <c r="D36" s="111">
        <v>0</v>
      </c>
      <c r="E36" s="112"/>
      <c r="F36" s="111">
        <v>0</v>
      </c>
      <c r="G36" s="112"/>
      <c r="H36" s="111" t="s">
        <v>10</v>
      </c>
      <c r="I36" s="112"/>
      <c r="J36" s="111" t="s">
        <v>10</v>
      </c>
      <c r="K36" s="112"/>
      <c r="L36" s="111" t="s">
        <v>10</v>
      </c>
      <c r="M36" s="112"/>
      <c r="N36" s="111">
        <v>0</v>
      </c>
      <c r="O36" s="113"/>
      <c r="P36" s="111">
        <v>0</v>
      </c>
      <c r="Q36" s="113"/>
      <c r="R36" s="111">
        <v>0</v>
      </c>
      <c r="S36" s="113"/>
      <c r="T36" s="111">
        <v>0</v>
      </c>
      <c r="U36" s="113"/>
      <c r="V36" s="111">
        <v>0</v>
      </c>
      <c r="W36" s="113"/>
      <c r="X36" s="111">
        <v>0</v>
      </c>
      <c r="Y36" s="113"/>
      <c r="Z36" s="111">
        <v>0</v>
      </c>
      <c r="AA36" s="113"/>
      <c r="AB36" s="111">
        <v>0</v>
      </c>
      <c r="AC36" s="113"/>
      <c r="AD36" s="111">
        <v>0</v>
      </c>
      <c r="AE36" s="113"/>
      <c r="AF36" s="111">
        <v>0</v>
      </c>
      <c r="AG36" s="113"/>
      <c r="AH36" s="111">
        <v>0</v>
      </c>
      <c r="AI36" s="113"/>
      <c r="AJ36" s="111">
        <v>0</v>
      </c>
      <c r="AK36" s="113"/>
      <c r="AL36" s="111">
        <v>0</v>
      </c>
      <c r="AM36" s="113"/>
      <c r="AN36" s="111">
        <v>0</v>
      </c>
      <c r="AO36" s="113"/>
      <c r="AP36" s="111" t="s">
        <v>10</v>
      </c>
      <c r="AQ36" s="113"/>
    </row>
    <row r="37" spans="2:43" x14ac:dyDescent="0.25">
      <c r="B37" s="119" t="s">
        <v>15</v>
      </c>
      <c r="C37" s="120" t="s">
        <v>16</v>
      </c>
      <c r="D37" s="121" t="s">
        <v>10</v>
      </c>
      <c r="E37" s="122"/>
      <c r="F37" s="121" t="s">
        <v>10</v>
      </c>
      <c r="G37" s="122"/>
      <c r="H37" s="121" t="s">
        <v>10</v>
      </c>
      <c r="I37" s="122"/>
      <c r="J37" s="121" t="s">
        <v>10</v>
      </c>
      <c r="K37" s="122"/>
      <c r="L37" s="121" t="s">
        <v>10</v>
      </c>
      <c r="M37" s="122"/>
      <c r="N37" s="121" t="s">
        <v>10</v>
      </c>
      <c r="P37" s="121" t="s">
        <v>10</v>
      </c>
      <c r="R37" s="121" t="s">
        <v>10</v>
      </c>
      <c r="T37" s="121" t="s">
        <v>10</v>
      </c>
      <c r="V37" s="121" t="s">
        <v>10</v>
      </c>
      <c r="X37" s="121" t="s">
        <v>10</v>
      </c>
      <c r="Z37" s="121" t="s">
        <v>10</v>
      </c>
      <c r="AB37" s="121" t="s">
        <v>10</v>
      </c>
      <c r="AD37" s="121" t="s">
        <v>10</v>
      </c>
      <c r="AF37" s="121" t="s">
        <v>10</v>
      </c>
      <c r="AH37" s="121">
        <v>40.97613110081938</v>
      </c>
      <c r="AI37" s="3">
        <v>5</v>
      </c>
      <c r="AJ37" s="121" t="s">
        <v>10</v>
      </c>
      <c r="AL37" s="121">
        <v>45.173470114696876</v>
      </c>
      <c r="AN37" s="121" t="s">
        <v>10</v>
      </c>
      <c r="AP37" s="121" t="s">
        <v>10</v>
      </c>
    </row>
    <row r="38" spans="2:43" x14ac:dyDescent="0.25">
      <c r="B38" s="119" t="s">
        <v>17</v>
      </c>
      <c r="C38" s="120" t="s">
        <v>16</v>
      </c>
      <c r="D38" s="121">
        <v>12.453183520599252</v>
      </c>
      <c r="E38" s="122"/>
      <c r="F38" s="121">
        <v>23.590333716915996</v>
      </c>
      <c r="G38" s="122">
        <v>4</v>
      </c>
      <c r="H38" s="121">
        <v>22.860858257477243</v>
      </c>
      <c r="I38" s="122"/>
      <c r="J38" s="121">
        <v>23.661051043500127</v>
      </c>
      <c r="K38" s="122"/>
      <c r="L38" s="121">
        <v>24.780316344463973</v>
      </c>
      <c r="M38" s="122"/>
      <c r="N38" s="121">
        <v>25.437544953248622</v>
      </c>
      <c r="P38" s="121">
        <v>26.128211062254106</v>
      </c>
      <c r="R38" s="121">
        <v>26.10814574147134</v>
      </c>
      <c r="T38" s="121">
        <v>24.297232512529963</v>
      </c>
      <c r="V38" s="121">
        <v>24.093770349468201</v>
      </c>
      <c r="X38" s="121">
        <v>23.812062933237982</v>
      </c>
      <c r="Y38" s="3">
        <v>4</v>
      </c>
      <c r="Z38" s="121">
        <v>24.931840617048287</v>
      </c>
      <c r="AB38" s="121">
        <v>25.514445007602635</v>
      </c>
      <c r="AD38" s="121">
        <v>26.620346468533615</v>
      </c>
      <c r="AF38" s="121">
        <v>29.538314331805921</v>
      </c>
      <c r="AH38" s="121">
        <v>30.317009234181313</v>
      </c>
      <c r="AJ38" s="121">
        <v>27.063478642576406</v>
      </c>
      <c r="AL38" s="121">
        <v>23.832407557048679</v>
      </c>
      <c r="AN38" s="121">
        <v>23.918252958354756</v>
      </c>
      <c r="AP38" s="121">
        <v>24.512761488574885</v>
      </c>
    </row>
    <row r="39" spans="2:43" s="118" customFormat="1" x14ac:dyDescent="0.25">
      <c r="B39" s="123" t="s">
        <v>18</v>
      </c>
      <c r="C39" s="124" t="s">
        <v>16</v>
      </c>
      <c r="D39" s="125">
        <v>5.9080325960419096</v>
      </c>
      <c r="E39" s="126"/>
      <c r="F39" s="125">
        <v>11.120745718621288</v>
      </c>
      <c r="G39" s="126"/>
      <c r="H39" s="125">
        <v>14.166849135099628</v>
      </c>
      <c r="I39" s="126"/>
      <c r="J39" s="125">
        <v>17.526881720430108</v>
      </c>
      <c r="K39" s="126"/>
      <c r="L39" s="125">
        <v>22.550510536606559</v>
      </c>
      <c r="M39" s="126"/>
      <c r="N39" s="125">
        <v>24.734155678434707</v>
      </c>
      <c r="O39" s="3"/>
      <c r="P39" s="125">
        <v>25.77639751552795</v>
      </c>
      <c r="Q39" s="3"/>
      <c r="R39" s="125">
        <v>27.176176593086215</v>
      </c>
      <c r="S39" s="3"/>
      <c r="T39" s="125">
        <v>27.404135715719736</v>
      </c>
      <c r="U39" s="3"/>
      <c r="V39" s="125">
        <v>27.694859038142621</v>
      </c>
      <c r="W39" s="3"/>
      <c r="X39" s="125">
        <v>27.831587270211504</v>
      </c>
      <c r="Y39" s="3"/>
      <c r="Z39" s="125">
        <v>30.6215360253365</v>
      </c>
      <c r="AA39" s="3"/>
      <c r="AB39" s="125">
        <v>31.300097751710656</v>
      </c>
      <c r="AC39" s="3"/>
      <c r="AD39" s="125">
        <v>33.206179668128932</v>
      </c>
      <c r="AE39" s="3"/>
      <c r="AF39" s="125">
        <v>34.748733930658354</v>
      </c>
      <c r="AG39" s="3"/>
      <c r="AH39" s="125">
        <v>36.033353186420491</v>
      </c>
      <c r="AI39" s="3"/>
      <c r="AJ39" s="125">
        <v>36.336215564045851</v>
      </c>
      <c r="AK39" s="3"/>
      <c r="AL39" s="125">
        <v>36.961271102284009</v>
      </c>
      <c r="AM39" s="3"/>
      <c r="AN39" s="125">
        <v>34.929577464788736</v>
      </c>
      <c r="AO39" s="3"/>
      <c r="AP39" s="125">
        <v>34.17825020441537</v>
      </c>
      <c r="AQ39" s="3"/>
    </row>
    <row r="40" spans="2:43" x14ac:dyDescent="0.25">
      <c r="B40" s="119" t="s">
        <v>19</v>
      </c>
      <c r="C40" s="120" t="s">
        <v>9</v>
      </c>
      <c r="D40" s="121" t="s">
        <v>10</v>
      </c>
      <c r="E40" s="122"/>
      <c r="F40" s="121" t="s">
        <v>10</v>
      </c>
      <c r="G40" s="122"/>
      <c r="H40" s="121" t="s">
        <v>10</v>
      </c>
      <c r="I40" s="122"/>
      <c r="J40" s="121" t="s">
        <v>10</v>
      </c>
      <c r="K40" s="122"/>
      <c r="L40" s="121" t="s">
        <v>10</v>
      </c>
      <c r="M40" s="122"/>
      <c r="N40" s="121" t="s">
        <v>10</v>
      </c>
      <c r="P40" s="121" t="s">
        <v>10</v>
      </c>
      <c r="R40" s="121">
        <v>1.4238772276703173</v>
      </c>
      <c r="T40" s="121">
        <v>1.3774104578808988</v>
      </c>
      <c r="V40" s="121">
        <v>1.3207354955661073</v>
      </c>
      <c r="X40" s="121">
        <v>1.3091640607892927</v>
      </c>
      <c r="Z40" s="121">
        <v>1.3933546728772499</v>
      </c>
      <c r="AB40" s="121">
        <v>1.378578908001479</v>
      </c>
      <c r="AD40" s="121">
        <v>1.2600637825696102</v>
      </c>
      <c r="AF40" s="121">
        <v>1.6284233549990283</v>
      </c>
      <c r="AH40" s="121">
        <v>1.7460493758591922</v>
      </c>
      <c r="AJ40" s="121">
        <v>1.7443144303113194</v>
      </c>
      <c r="AL40" s="121">
        <v>1.9753086714097012</v>
      </c>
      <c r="AN40" s="121">
        <v>1.9512195412705584</v>
      </c>
      <c r="AP40" s="121" t="s">
        <v>10</v>
      </c>
    </row>
    <row r="41" spans="2:43" x14ac:dyDescent="0.25">
      <c r="B41" s="119" t="s">
        <v>20</v>
      </c>
      <c r="C41" s="120" t="s">
        <v>9</v>
      </c>
      <c r="D41" s="121" t="s">
        <v>10</v>
      </c>
      <c r="E41" s="122"/>
      <c r="F41" s="121" t="s">
        <v>10</v>
      </c>
      <c r="G41" s="122"/>
      <c r="H41" s="121" t="s">
        <v>10</v>
      </c>
      <c r="I41" s="122"/>
      <c r="J41" s="121" t="s">
        <v>10</v>
      </c>
      <c r="K41" s="122"/>
      <c r="L41" s="121" t="s">
        <v>10</v>
      </c>
      <c r="M41" s="122"/>
      <c r="N41" s="121" t="s">
        <v>10</v>
      </c>
      <c r="P41" s="121" t="s">
        <v>10</v>
      </c>
      <c r="R41" s="121" t="s">
        <v>10</v>
      </c>
      <c r="T41" s="121" t="s">
        <v>10</v>
      </c>
      <c r="V41" s="121" t="s">
        <v>10</v>
      </c>
      <c r="X41" s="121" t="s">
        <v>10</v>
      </c>
      <c r="Z41" s="121" t="s">
        <v>10</v>
      </c>
      <c r="AB41" s="121" t="s">
        <v>10</v>
      </c>
      <c r="AD41" s="121" t="s">
        <v>10</v>
      </c>
      <c r="AF41" s="121" t="s">
        <v>10</v>
      </c>
      <c r="AH41" s="121" t="s">
        <v>10</v>
      </c>
      <c r="AJ41" s="121" t="s">
        <v>10</v>
      </c>
      <c r="AL41" s="121" t="s">
        <v>10</v>
      </c>
      <c r="AN41" s="121">
        <v>15.000000190538193</v>
      </c>
      <c r="AO41" s="3" t="s">
        <v>21</v>
      </c>
      <c r="AP41" s="121" t="s">
        <v>10</v>
      </c>
    </row>
    <row r="42" spans="2:43" x14ac:dyDescent="0.25">
      <c r="B42" s="109" t="s">
        <v>22</v>
      </c>
      <c r="C42" s="110" t="s">
        <v>9</v>
      </c>
      <c r="D42" s="111" t="s">
        <v>10</v>
      </c>
      <c r="E42" s="112"/>
      <c r="F42" s="111" t="s">
        <v>10</v>
      </c>
      <c r="G42" s="112"/>
      <c r="H42" s="111" t="s">
        <v>10</v>
      </c>
      <c r="I42" s="112"/>
      <c r="J42" s="111" t="s">
        <v>10</v>
      </c>
      <c r="K42" s="112"/>
      <c r="L42" s="111" t="s">
        <v>10</v>
      </c>
      <c r="M42" s="112"/>
      <c r="N42" s="111" t="s">
        <v>10</v>
      </c>
      <c r="O42" s="113"/>
      <c r="P42" s="111">
        <v>1.4262633983635322</v>
      </c>
      <c r="Q42" s="113"/>
      <c r="R42" s="111" t="s">
        <v>10</v>
      </c>
      <c r="S42" s="113"/>
      <c r="T42" s="111" t="s">
        <v>10</v>
      </c>
      <c r="U42" s="113"/>
      <c r="V42" s="111" t="s">
        <v>10</v>
      </c>
      <c r="W42" s="113"/>
      <c r="X42" s="111" t="s">
        <v>10</v>
      </c>
      <c r="Y42" s="113"/>
      <c r="Z42" s="111" t="s">
        <v>10</v>
      </c>
      <c r="AA42" s="113"/>
      <c r="AB42" s="111" t="s">
        <v>10</v>
      </c>
      <c r="AC42" s="113"/>
      <c r="AD42" s="111" t="s">
        <v>10</v>
      </c>
      <c r="AE42" s="113"/>
      <c r="AF42" s="111" t="s">
        <v>10</v>
      </c>
      <c r="AG42" s="113"/>
      <c r="AH42" s="111" t="s">
        <v>10</v>
      </c>
      <c r="AI42" s="113"/>
      <c r="AJ42" s="111" t="s">
        <v>10</v>
      </c>
      <c r="AK42" s="113"/>
      <c r="AL42" s="111" t="s">
        <v>10</v>
      </c>
      <c r="AM42" s="113"/>
      <c r="AN42" s="111" t="s">
        <v>10</v>
      </c>
      <c r="AO42" s="113"/>
      <c r="AP42" s="111" t="s">
        <v>10</v>
      </c>
      <c r="AQ42" s="113"/>
    </row>
    <row r="43" spans="2:43" s="118" customFormat="1" x14ac:dyDescent="0.25">
      <c r="B43" s="114" t="s">
        <v>23</v>
      </c>
      <c r="C43" s="115" t="s">
        <v>9</v>
      </c>
      <c r="D43" s="116" t="s">
        <v>10</v>
      </c>
      <c r="E43" s="117"/>
      <c r="F43" s="116">
        <v>0</v>
      </c>
      <c r="G43" s="117"/>
      <c r="H43" s="116" t="s">
        <v>10</v>
      </c>
      <c r="I43" s="117"/>
      <c r="J43" s="116" t="s">
        <v>10</v>
      </c>
      <c r="K43" s="117"/>
      <c r="L43" s="116" t="s">
        <v>10</v>
      </c>
      <c r="M43" s="117"/>
      <c r="N43" s="116">
        <v>0</v>
      </c>
      <c r="O43" s="113"/>
      <c r="P43" s="116">
        <v>0</v>
      </c>
      <c r="Q43" s="113"/>
      <c r="R43" s="116">
        <v>0</v>
      </c>
      <c r="S43" s="113"/>
      <c r="T43" s="116">
        <v>0</v>
      </c>
      <c r="U43" s="113"/>
      <c r="V43" s="116">
        <v>0</v>
      </c>
      <c r="W43" s="113"/>
      <c r="X43" s="116">
        <v>0</v>
      </c>
      <c r="Y43" s="113"/>
      <c r="Z43" s="116">
        <v>0</v>
      </c>
      <c r="AA43" s="113"/>
      <c r="AB43" s="116" t="s">
        <v>10</v>
      </c>
      <c r="AC43" s="113"/>
      <c r="AD43" s="116" t="s">
        <v>10</v>
      </c>
      <c r="AE43" s="113"/>
      <c r="AF43" s="116" t="s">
        <v>10</v>
      </c>
      <c r="AG43" s="113"/>
      <c r="AH43" s="116" t="s">
        <v>10</v>
      </c>
      <c r="AI43" s="113"/>
      <c r="AJ43" s="116" t="s">
        <v>10</v>
      </c>
      <c r="AK43" s="113"/>
      <c r="AL43" s="116" t="s">
        <v>10</v>
      </c>
      <c r="AM43" s="113"/>
      <c r="AN43" s="116" t="s">
        <v>10</v>
      </c>
      <c r="AO43" s="113"/>
      <c r="AP43" s="116" t="s">
        <v>10</v>
      </c>
      <c r="AQ43" s="113"/>
    </row>
    <row r="44" spans="2:43" x14ac:dyDescent="0.25">
      <c r="B44" s="109" t="s">
        <v>24</v>
      </c>
      <c r="C44" s="110" t="s">
        <v>25</v>
      </c>
      <c r="D44" s="111" t="s">
        <v>10</v>
      </c>
      <c r="E44" s="112"/>
      <c r="F44" s="111">
        <v>0</v>
      </c>
      <c r="G44" s="112"/>
      <c r="H44" s="111">
        <v>0</v>
      </c>
      <c r="I44" s="112"/>
      <c r="J44" s="111">
        <v>0</v>
      </c>
      <c r="K44" s="112"/>
      <c r="L44" s="111">
        <v>15.901639344262295</v>
      </c>
      <c r="M44" s="112">
        <v>5</v>
      </c>
      <c r="N44" s="111">
        <v>15.661914460285132</v>
      </c>
      <c r="O44" s="113">
        <v>5</v>
      </c>
      <c r="P44" s="111">
        <v>15.506202480992396</v>
      </c>
      <c r="Q44" s="113">
        <v>5</v>
      </c>
      <c r="R44" s="111">
        <v>16.132411481248692</v>
      </c>
      <c r="S44" s="113">
        <v>5</v>
      </c>
      <c r="T44" s="111">
        <v>16.330858960763521</v>
      </c>
      <c r="U44" s="113">
        <v>5</v>
      </c>
      <c r="V44" s="111">
        <v>16.50319829424307</v>
      </c>
      <c r="W44" s="113">
        <v>5</v>
      </c>
      <c r="X44" s="111">
        <v>17.168218229053906</v>
      </c>
      <c r="Y44" s="113">
        <v>5</v>
      </c>
      <c r="Z44" s="111">
        <v>18.258551754775656</v>
      </c>
      <c r="AA44" s="113">
        <v>5</v>
      </c>
      <c r="AB44" s="111">
        <v>19.124686573968543</v>
      </c>
      <c r="AC44" s="113">
        <v>5</v>
      </c>
      <c r="AD44" s="111">
        <v>20.565675934803451</v>
      </c>
      <c r="AE44" s="113">
        <v>5</v>
      </c>
      <c r="AF44" s="111">
        <v>19.415960766830139</v>
      </c>
      <c r="AG44" s="113">
        <v>5</v>
      </c>
      <c r="AH44" s="111">
        <v>19.9370645088784</v>
      </c>
      <c r="AI44" s="113">
        <v>5</v>
      </c>
      <c r="AJ44" s="111">
        <v>24.499267220322423</v>
      </c>
      <c r="AK44" s="113"/>
      <c r="AL44" s="111">
        <v>23.981779206859592</v>
      </c>
      <c r="AM44" s="113"/>
      <c r="AN44" s="111">
        <v>22.265160523186683</v>
      </c>
      <c r="AO44" s="113"/>
      <c r="AP44" s="111">
        <v>25.103668261562998</v>
      </c>
      <c r="AQ44" s="113"/>
    </row>
    <row r="45" spans="2:43" x14ac:dyDescent="0.25">
      <c r="B45" s="109" t="s">
        <v>26</v>
      </c>
      <c r="C45" s="110" t="s">
        <v>9</v>
      </c>
      <c r="D45" s="111" t="s">
        <v>10</v>
      </c>
      <c r="E45" s="112"/>
      <c r="F45" s="111" t="s">
        <v>10</v>
      </c>
      <c r="G45" s="112"/>
      <c r="H45" s="111" t="s">
        <v>10</v>
      </c>
      <c r="I45" s="112"/>
      <c r="J45" s="111" t="s">
        <v>10</v>
      </c>
      <c r="K45" s="112"/>
      <c r="L45" s="111" t="s">
        <v>10</v>
      </c>
      <c r="M45" s="112"/>
      <c r="N45" s="111" t="s">
        <v>10</v>
      </c>
      <c r="O45" s="113"/>
      <c r="P45" s="111" t="s">
        <v>10</v>
      </c>
      <c r="Q45" s="113"/>
      <c r="R45" s="111" t="s">
        <v>10</v>
      </c>
      <c r="S45" s="113"/>
      <c r="T45" s="111" t="s">
        <v>10</v>
      </c>
      <c r="U45" s="113"/>
      <c r="V45" s="111" t="s">
        <v>10</v>
      </c>
      <c r="W45" s="113"/>
      <c r="X45" s="111" t="s">
        <v>10</v>
      </c>
      <c r="Y45" s="113"/>
      <c r="Z45" s="111" t="s">
        <v>10</v>
      </c>
      <c r="AA45" s="113"/>
      <c r="AB45" s="111">
        <v>0.72846153257484747</v>
      </c>
      <c r="AC45" s="113"/>
      <c r="AD45" s="111">
        <v>1.0837056880640672</v>
      </c>
      <c r="AE45" s="113"/>
      <c r="AF45" s="111">
        <v>0.30603725030162604</v>
      </c>
      <c r="AG45" s="113"/>
      <c r="AH45" s="111">
        <v>0.36575187534764519</v>
      </c>
      <c r="AI45" s="113"/>
      <c r="AJ45" s="111" t="s">
        <v>10</v>
      </c>
      <c r="AK45" s="113"/>
      <c r="AL45" s="111" t="s">
        <v>10</v>
      </c>
      <c r="AM45" s="113"/>
      <c r="AN45" s="111" t="s">
        <v>10</v>
      </c>
      <c r="AO45" s="113"/>
      <c r="AP45" s="111" t="s">
        <v>10</v>
      </c>
      <c r="AQ45" s="113"/>
    </row>
    <row r="46" spans="2:43" ht="36" customHeight="1" x14ac:dyDescent="0.25">
      <c r="B46" s="109" t="s">
        <v>27</v>
      </c>
      <c r="C46" s="110" t="s">
        <v>9</v>
      </c>
      <c r="D46" s="111">
        <v>31.942257217847768</v>
      </c>
      <c r="E46" s="112"/>
      <c r="F46" s="111">
        <v>41.296716911005575</v>
      </c>
      <c r="G46" s="112"/>
      <c r="H46" s="111">
        <v>35.427952329360778</v>
      </c>
      <c r="I46" s="112"/>
      <c r="J46" s="111">
        <v>32.731520815632962</v>
      </c>
      <c r="K46" s="112"/>
      <c r="L46" s="111">
        <v>32.862860754160522</v>
      </c>
      <c r="M46" s="112"/>
      <c r="N46" s="111">
        <v>31.275385865150284</v>
      </c>
      <c r="O46" s="113"/>
      <c r="P46" s="111">
        <v>33.996523082866524</v>
      </c>
      <c r="Q46" s="113"/>
      <c r="R46" s="111">
        <v>36.363636363636367</v>
      </c>
      <c r="S46" s="113"/>
      <c r="T46" s="111">
        <v>36.303019077606962</v>
      </c>
      <c r="U46" s="113"/>
      <c r="V46" s="111">
        <v>40.851355990387916</v>
      </c>
      <c r="W46" s="113"/>
      <c r="X46" s="111">
        <v>40.462427745664741</v>
      </c>
      <c r="Y46" s="113"/>
      <c r="Z46" s="111">
        <v>43.073341094295692</v>
      </c>
      <c r="AA46" s="113"/>
      <c r="AB46" s="111">
        <v>45.616570327552985</v>
      </c>
      <c r="AC46" s="113"/>
      <c r="AD46" s="111">
        <v>45.610903780626316</v>
      </c>
      <c r="AE46" s="113"/>
      <c r="AF46" s="111">
        <v>48.77405338299193</v>
      </c>
      <c r="AG46" s="113"/>
      <c r="AH46" s="111">
        <v>49.286821705426355</v>
      </c>
      <c r="AI46" s="113"/>
      <c r="AJ46" s="111" t="s">
        <v>10</v>
      </c>
      <c r="AK46" s="113"/>
      <c r="AL46" s="111" t="s">
        <v>10</v>
      </c>
      <c r="AM46" s="113"/>
      <c r="AN46" s="111" t="s">
        <v>10</v>
      </c>
      <c r="AO46" s="113"/>
      <c r="AP46" s="111" t="s">
        <v>10</v>
      </c>
      <c r="AQ46" s="113"/>
    </row>
    <row r="47" spans="2:43" ht="24" customHeight="1" x14ac:dyDescent="0.25">
      <c r="B47" s="119" t="s">
        <v>28</v>
      </c>
      <c r="C47" s="120" t="s">
        <v>9</v>
      </c>
      <c r="D47" s="121" t="s">
        <v>10</v>
      </c>
      <c r="E47" s="122"/>
      <c r="F47" s="121">
        <v>0.18820239379585041</v>
      </c>
      <c r="G47" s="122">
        <v>8</v>
      </c>
      <c r="H47" s="121">
        <v>0.18145162569558623</v>
      </c>
      <c r="I47" s="122">
        <v>8</v>
      </c>
      <c r="J47" s="121">
        <v>7.3698752614236029E-2</v>
      </c>
      <c r="K47" s="122">
        <v>8</v>
      </c>
      <c r="L47" s="121">
        <v>1.8051356002974289E-2</v>
      </c>
      <c r="M47" s="122">
        <v>8</v>
      </c>
      <c r="N47" s="121">
        <v>3.1104198777515399E-2</v>
      </c>
      <c r="O47" s="3">
        <v>8</v>
      </c>
      <c r="P47" s="121">
        <v>1.7356590271904847E-2</v>
      </c>
      <c r="Q47" s="3">
        <v>8</v>
      </c>
      <c r="R47" s="121">
        <v>2.5661861890169706E-2</v>
      </c>
      <c r="S47" s="3">
        <v>8</v>
      </c>
      <c r="T47" s="121">
        <v>2.4509803068184503E-2</v>
      </c>
      <c r="U47" s="3">
        <v>8</v>
      </c>
      <c r="V47" s="121">
        <v>2.3986567044574192E-2</v>
      </c>
      <c r="W47" s="3">
        <v>8</v>
      </c>
      <c r="X47" s="121">
        <v>2.3315457959405091E-2</v>
      </c>
      <c r="Y47" s="3">
        <v>8</v>
      </c>
      <c r="Z47" s="121">
        <v>1.785969505327727E-2</v>
      </c>
      <c r="AA47" s="3">
        <v>8</v>
      </c>
      <c r="AB47" s="121">
        <v>3.1309792921997731E-2</v>
      </c>
      <c r="AC47" s="3">
        <v>8</v>
      </c>
      <c r="AD47" s="121">
        <v>4.1462231964049689E-2</v>
      </c>
      <c r="AE47" s="3">
        <v>8</v>
      </c>
      <c r="AF47" s="121">
        <v>0.11364016203812316</v>
      </c>
      <c r="AG47" s="3">
        <v>8</v>
      </c>
      <c r="AH47" s="121">
        <v>9.2211229881909704E-2</v>
      </c>
      <c r="AI47" s="3">
        <v>8</v>
      </c>
      <c r="AJ47" s="121" t="s">
        <v>10</v>
      </c>
      <c r="AL47" s="121" t="s">
        <v>10</v>
      </c>
      <c r="AN47" s="121" t="s">
        <v>10</v>
      </c>
      <c r="AP47" s="121" t="s">
        <v>10</v>
      </c>
    </row>
    <row r="48" spans="2:43" ht="12" customHeight="1" x14ac:dyDescent="0.25">
      <c r="B48" s="119" t="s">
        <v>29</v>
      </c>
      <c r="C48" s="120" t="s">
        <v>9</v>
      </c>
      <c r="D48" s="121" t="s">
        <v>10</v>
      </c>
      <c r="E48" s="122"/>
      <c r="F48" s="121" t="s">
        <v>10</v>
      </c>
      <c r="G48" s="122"/>
      <c r="H48" s="121" t="s">
        <v>10</v>
      </c>
      <c r="I48" s="122"/>
      <c r="J48" s="121" t="s">
        <v>10</v>
      </c>
      <c r="K48" s="122"/>
      <c r="L48" s="121" t="s">
        <v>10</v>
      </c>
      <c r="M48" s="122"/>
      <c r="N48" s="121" t="s">
        <v>10</v>
      </c>
      <c r="P48" s="121" t="s">
        <v>10</v>
      </c>
      <c r="R48" s="121" t="s">
        <v>10</v>
      </c>
      <c r="T48" s="121" t="s">
        <v>10</v>
      </c>
      <c r="V48" s="121" t="s">
        <v>10</v>
      </c>
      <c r="X48" s="121" t="s">
        <v>10</v>
      </c>
      <c r="Z48" s="121">
        <v>0.76446458983364995</v>
      </c>
      <c r="AB48" s="121">
        <v>0.87184201806813721</v>
      </c>
      <c r="AD48" s="121">
        <v>2.4421156769205306</v>
      </c>
      <c r="AF48" s="121">
        <v>3.16002830339125</v>
      </c>
      <c r="AH48" s="121">
        <v>1.3412025838196371</v>
      </c>
      <c r="AJ48" s="121">
        <v>0.71485825261189428</v>
      </c>
      <c r="AL48" s="121">
        <v>0.8614068048795368</v>
      </c>
      <c r="AN48" s="121" t="s">
        <v>10</v>
      </c>
      <c r="AP48" s="121" t="s">
        <v>10</v>
      </c>
    </row>
    <row r="49" spans="2:43" s="118" customFormat="1" ht="16.2" customHeight="1" x14ac:dyDescent="0.25">
      <c r="B49" s="123" t="s">
        <v>30</v>
      </c>
      <c r="C49" s="124" t="s">
        <v>25</v>
      </c>
      <c r="D49" s="125" t="s">
        <v>10</v>
      </c>
      <c r="E49" s="126"/>
      <c r="F49" s="125" t="s">
        <v>10</v>
      </c>
      <c r="G49" s="126"/>
      <c r="H49" s="125" t="s">
        <v>10</v>
      </c>
      <c r="I49" s="126"/>
      <c r="J49" s="125">
        <v>0</v>
      </c>
      <c r="K49" s="126">
        <v>5</v>
      </c>
      <c r="L49" s="125" t="s">
        <v>10</v>
      </c>
      <c r="M49" s="126"/>
      <c r="N49" s="125" t="s">
        <v>10</v>
      </c>
      <c r="O49" s="3"/>
      <c r="P49" s="125" t="s">
        <v>10</v>
      </c>
      <c r="Q49" s="3"/>
      <c r="R49" s="125" t="s">
        <v>10</v>
      </c>
      <c r="S49" s="3"/>
      <c r="T49" s="125" t="s">
        <v>10</v>
      </c>
      <c r="U49" s="3"/>
      <c r="V49" s="125" t="s">
        <v>10</v>
      </c>
      <c r="W49" s="3"/>
      <c r="X49" s="125" t="s">
        <v>31</v>
      </c>
      <c r="Y49" s="3"/>
      <c r="Z49" s="125" t="s">
        <v>31</v>
      </c>
      <c r="AA49" s="3"/>
      <c r="AB49" s="125" t="s">
        <v>31</v>
      </c>
      <c r="AC49" s="3"/>
      <c r="AD49" s="125">
        <v>2.2687609075043631</v>
      </c>
      <c r="AE49" s="3"/>
      <c r="AF49" s="125">
        <v>1.9574944071588367</v>
      </c>
      <c r="AG49" s="3"/>
      <c r="AH49" s="125">
        <v>1.606425702811245</v>
      </c>
      <c r="AI49" s="3"/>
      <c r="AJ49" s="125">
        <v>3.2515337423312882</v>
      </c>
      <c r="AK49" s="3"/>
      <c r="AL49" s="125">
        <v>7.4772036474164132</v>
      </c>
      <c r="AM49" s="3"/>
      <c r="AN49" s="125">
        <v>13.173652694610778</v>
      </c>
      <c r="AO49" s="3"/>
      <c r="AP49" s="125">
        <v>13.248111563044741</v>
      </c>
      <c r="AQ49" s="3"/>
    </row>
    <row r="50" spans="2:43" x14ac:dyDescent="0.25">
      <c r="B50" s="119" t="s">
        <v>32</v>
      </c>
      <c r="C50" s="120" t="s">
        <v>9</v>
      </c>
      <c r="D50" s="121" t="s">
        <v>10</v>
      </c>
      <c r="E50" s="122"/>
      <c r="F50" s="121" t="s">
        <v>10</v>
      </c>
      <c r="G50" s="122"/>
      <c r="H50" s="121" t="s">
        <v>10</v>
      </c>
      <c r="I50" s="122"/>
      <c r="J50" s="121" t="s">
        <v>10</v>
      </c>
      <c r="K50" s="122"/>
      <c r="L50" s="121" t="s">
        <v>10</v>
      </c>
      <c r="M50" s="122"/>
      <c r="N50" s="121" t="s">
        <v>10</v>
      </c>
      <c r="P50" s="121">
        <v>0.47232454980325977</v>
      </c>
      <c r="R50" s="121">
        <v>1.4520388123807417</v>
      </c>
      <c r="T50" s="121">
        <v>2.5414648312459986</v>
      </c>
      <c r="V50" s="121">
        <v>5.7973140172344246</v>
      </c>
      <c r="X50" s="121">
        <v>6.2489400488056521</v>
      </c>
      <c r="Z50" s="121">
        <v>4.763402582758272</v>
      </c>
      <c r="AB50" s="121">
        <v>7.0374922807888316</v>
      </c>
      <c r="AD50" s="121">
        <v>7.1374510960038569</v>
      </c>
      <c r="AF50" s="121" t="s">
        <v>10</v>
      </c>
      <c r="AH50" s="121">
        <v>4.5470445181985211</v>
      </c>
      <c r="AJ50" s="121">
        <v>4.3989194502127225</v>
      </c>
      <c r="AL50" s="121">
        <v>4.7045745561546566</v>
      </c>
      <c r="AN50" s="121">
        <v>3.6501418646990218</v>
      </c>
      <c r="AP50" s="121" t="s">
        <v>10</v>
      </c>
    </row>
    <row r="51" spans="2:43" x14ac:dyDescent="0.25">
      <c r="B51" s="119" t="s">
        <v>33</v>
      </c>
      <c r="C51" s="120" t="s">
        <v>25</v>
      </c>
      <c r="D51" s="121" t="s">
        <v>10</v>
      </c>
      <c r="E51" s="122"/>
      <c r="F51" s="121">
        <v>0</v>
      </c>
      <c r="G51" s="122"/>
      <c r="H51" s="121">
        <v>2.75</v>
      </c>
      <c r="I51" s="122"/>
      <c r="J51" s="121">
        <v>3.1630170316301705</v>
      </c>
      <c r="K51" s="122"/>
      <c r="L51" s="121">
        <v>2.8708133971291865</v>
      </c>
      <c r="M51" s="122"/>
      <c r="N51" s="121">
        <v>3.051643192488263</v>
      </c>
      <c r="P51" s="121">
        <v>2.9816513761467891</v>
      </c>
      <c r="R51" s="121">
        <v>3.0701754385964914</v>
      </c>
      <c r="T51" s="121">
        <v>3.225806451612903</v>
      </c>
      <c r="V51" s="121">
        <v>3.1185031185031185</v>
      </c>
      <c r="X51" s="121">
        <v>3.2128514056224899</v>
      </c>
      <c r="Z51" s="121">
        <v>3.7401574803149606</v>
      </c>
      <c r="AB51" s="121">
        <v>4.2226487523992322</v>
      </c>
      <c r="AD51" s="121">
        <v>5.1851851851851851</v>
      </c>
      <c r="AF51" s="121">
        <v>7.329842931937173</v>
      </c>
      <c r="AH51" s="121">
        <v>8.3191850594227503</v>
      </c>
      <c r="AJ51" s="121">
        <v>10.683012259194395</v>
      </c>
      <c r="AL51" s="121">
        <v>12.587412587412587</v>
      </c>
      <c r="AN51" s="121">
        <v>12.32394366197183</v>
      </c>
      <c r="AP51" s="121">
        <v>13.133208255159476</v>
      </c>
    </row>
    <row r="52" spans="2:43" x14ac:dyDescent="0.25">
      <c r="B52" s="109" t="s">
        <v>34</v>
      </c>
      <c r="C52" s="110" t="s">
        <v>16</v>
      </c>
      <c r="D52" s="111" t="s">
        <v>10</v>
      </c>
      <c r="E52" s="112"/>
      <c r="F52" s="111">
        <v>0</v>
      </c>
      <c r="G52" s="112"/>
      <c r="H52" s="111">
        <v>0</v>
      </c>
      <c r="I52" s="112"/>
      <c r="J52" s="111">
        <v>0</v>
      </c>
      <c r="K52" s="112"/>
      <c r="L52" s="111">
        <v>0.56347364932051702</v>
      </c>
      <c r="M52" s="112"/>
      <c r="N52" s="111">
        <v>0.53491827637444278</v>
      </c>
      <c r="O52" s="113"/>
      <c r="P52" s="111">
        <v>0.55329062317996502</v>
      </c>
      <c r="Q52" s="113"/>
      <c r="R52" s="111">
        <v>0.53609721229449603</v>
      </c>
      <c r="S52" s="113"/>
      <c r="T52" s="111">
        <v>0.56239015817223204</v>
      </c>
      <c r="U52" s="113"/>
      <c r="V52" s="111">
        <v>0.56002800140007003</v>
      </c>
      <c r="W52" s="113"/>
      <c r="X52" s="111">
        <v>4.857444561774023</v>
      </c>
      <c r="Y52" s="113">
        <v>4</v>
      </c>
      <c r="Z52" s="111">
        <v>5.619498984427894</v>
      </c>
      <c r="AA52" s="113">
        <v>9</v>
      </c>
      <c r="AB52" s="111">
        <v>6.6008557454266414</v>
      </c>
      <c r="AC52" s="113">
        <v>9</v>
      </c>
      <c r="AD52" s="111">
        <v>9.126611126355888</v>
      </c>
      <c r="AE52" s="113">
        <v>9</v>
      </c>
      <c r="AF52" s="111">
        <v>8.8113981770628342</v>
      </c>
      <c r="AG52" s="113">
        <v>9</v>
      </c>
      <c r="AH52" s="111">
        <v>10.658308415254437</v>
      </c>
      <c r="AI52" s="113">
        <v>9</v>
      </c>
      <c r="AJ52" s="111">
        <v>13.550389592491658</v>
      </c>
      <c r="AK52" s="113">
        <v>9</v>
      </c>
      <c r="AL52" s="111">
        <v>14.761763317660252</v>
      </c>
      <c r="AM52" s="113">
        <v>9</v>
      </c>
      <c r="AN52" s="111">
        <v>20.577792431081814</v>
      </c>
      <c r="AO52" s="113"/>
      <c r="AP52" s="111">
        <v>21.247556309806601</v>
      </c>
      <c r="AQ52" s="113"/>
    </row>
    <row r="53" spans="2:43" s="118" customFormat="1" x14ac:dyDescent="0.25">
      <c r="B53" s="114" t="s">
        <v>35</v>
      </c>
      <c r="C53" s="115" t="s">
        <v>16</v>
      </c>
      <c r="D53" s="116" t="s">
        <v>10</v>
      </c>
      <c r="E53" s="117"/>
      <c r="F53" s="116">
        <v>14.348623853211009</v>
      </c>
      <c r="G53" s="117">
        <v>4</v>
      </c>
      <c r="H53" s="116">
        <v>19.953901876852157</v>
      </c>
      <c r="I53" s="117"/>
      <c r="J53" s="116">
        <v>15.78397212543554</v>
      </c>
      <c r="K53" s="117"/>
      <c r="L53" s="116">
        <v>16.977869986168741</v>
      </c>
      <c r="M53" s="117"/>
      <c r="N53" s="116">
        <v>19.250814332247558</v>
      </c>
      <c r="O53" s="113"/>
      <c r="P53" s="116">
        <v>15.38225360761437</v>
      </c>
      <c r="Q53" s="113"/>
      <c r="R53" s="116">
        <v>16.959064327485379</v>
      </c>
      <c r="S53" s="113"/>
      <c r="T53" s="116">
        <v>16.691820102626018</v>
      </c>
      <c r="U53" s="113"/>
      <c r="V53" s="116">
        <v>17.044396150263893</v>
      </c>
      <c r="W53" s="113"/>
      <c r="X53" s="116">
        <v>16.343572919773337</v>
      </c>
      <c r="Y53" s="113"/>
      <c r="Z53" s="116">
        <v>16.452872281093139</v>
      </c>
      <c r="AA53" s="113"/>
      <c r="AB53" s="116">
        <v>16.381215469613259</v>
      </c>
      <c r="AC53" s="113"/>
      <c r="AD53" s="116">
        <v>18.471502590673577</v>
      </c>
      <c r="AE53" s="113"/>
      <c r="AF53" s="116">
        <v>27.161100196463654</v>
      </c>
      <c r="AG53" s="113"/>
      <c r="AH53" s="116">
        <v>24.902012019858898</v>
      </c>
      <c r="AI53" s="113"/>
      <c r="AJ53" s="116">
        <v>22.963558413719184</v>
      </c>
      <c r="AK53" s="113"/>
      <c r="AL53" s="116">
        <v>27.293630719705678</v>
      </c>
      <c r="AM53" s="113">
        <v>4</v>
      </c>
      <c r="AN53" s="116">
        <v>25.762631077216398</v>
      </c>
      <c r="AO53" s="113"/>
      <c r="AP53" s="116">
        <v>27.326545110111294</v>
      </c>
      <c r="AQ53" s="113"/>
    </row>
    <row r="54" spans="2:43" x14ac:dyDescent="0.25">
      <c r="B54" s="109" t="s">
        <v>36</v>
      </c>
      <c r="C54" s="110" t="s">
        <v>9</v>
      </c>
      <c r="D54" s="111" t="s">
        <v>10</v>
      </c>
      <c r="E54" s="112"/>
      <c r="F54" s="111" t="s">
        <v>10</v>
      </c>
      <c r="G54" s="112"/>
      <c r="H54" s="111" t="s">
        <v>10</v>
      </c>
      <c r="I54" s="112"/>
      <c r="J54" s="111" t="s">
        <v>10</v>
      </c>
      <c r="K54" s="112"/>
      <c r="L54" s="111" t="s">
        <v>10</v>
      </c>
      <c r="M54" s="112"/>
      <c r="N54" s="111" t="s">
        <v>10</v>
      </c>
      <c r="O54" s="113"/>
      <c r="P54" s="111" t="s">
        <v>10</v>
      </c>
      <c r="Q54" s="113"/>
      <c r="R54" s="111" t="s">
        <v>10</v>
      </c>
      <c r="S54" s="113"/>
      <c r="T54" s="111" t="s">
        <v>10</v>
      </c>
      <c r="U54" s="113"/>
      <c r="V54" s="111" t="s">
        <v>10</v>
      </c>
      <c r="W54" s="113"/>
      <c r="X54" s="111" t="s">
        <v>10</v>
      </c>
      <c r="Y54" s="113"/>
      <c r="Z54" s="111" t="s">
        <v>10</v>
      </c>
      <c r="AA54" s="113"/>
      <c r="AB54" s="111" t="s">
        <v>10</v>
      </c>
      <c r="AC54" s="113"/>
      <c r="AD54" s="111" t="s">
        <v>10</v>
      </c>
      <c r="AE54" s="113"/>
      <c r="AF54" s="111" t="s">
        <v>10</v>
      </c>
      <c r="AG54" s="113"/>
      <c r="AH54" s="111" t="s">
        <v>10</v>
      </c>
      <c r="AI54" s="113"/>
      <c r="AJ54" s="111" t="s">
        <v>10</v>
      </c>
      <c r="AK54" s="113"/>
      <c r="AL54" s="111">
        <v>1.056819156570026</v>
      </c>
      <c r="AM54" s="113"/>
      <c r="AN54" s="111">
        <v>1.7810334918506971</v>
      </c>
      <c r="AO54" s="113"/>
      <c r="AP54" s="111" t="s">
        <v>10</v>
      </c>
      <c r="AQ54" s="113"/>
    </row>
    <row r="55" spans="2:43" x14ac:dyDescent="0.25">
      <c r="B55" s="109" t="s">
        <v>37</v>
      </c>
      <c r="C55" s="110" t="s">
        <v>9</v>
      </c>
      <c r="D55" s="111" t="s">
        <v>10</v>
      </c>
      <c r="E55" s="112"/>
      <c r="F55" s="111" t="s">
        <v>10</v>
      </c>
      <c r="G55" s="112"/>
      <c r="H55" s="111" t="s">
        <v>10</v>
      </c>
      <c r="I55" s="112"/>
      <c r="J55" s="111" t="s">
        <v>10</v>
      </c>
      <c r="K55" s="112"/>
      <c r="L55" s="111" t="s">
        <v>10</v>
      </c>
      <c r="M55" s="112"/>
      <c r="N55" s="111" t="s">
        <v>10</v>
      </c>
      <c r="O55" s="113"/>
      <c r="P55" s="111" t="s">
        <v>10</v>
      </c>
      <c r="Q55" s="113"/>
      <c r="R55" s="111" t="s">
        <v>10</v>
      </c>
      <c r="S55" s="113"/>
      <c r="T55" s="111" t="s">
        <v>10</v>
      </c>
      <c r="U55" s="113"/>
      <c r="V55" s="111" t="s">
        <v>10</v>
      </c>
      <c r="W55" s="113"/>
      <c r="X55" s="111" t="s">
        <v>10</v>
      </c>
      <c r="Y55" s="113"/>
      <c r="Z55" s="111" t="s">
        <v>10</v>
      </c>
      <c r="AA55" s="113"/>
      <c r="AB55" s="111" t="s">
        <v>10</v>
      </c>
      <c r="AC55" s="113"/>
      <c r="AD55" s="111" t="s">
        <v>10</v>
      </c>
      <c r="AE55" s="113"/>
      <c r="AF55" s="111" t="s">
        <v>10</v>
      </c>
      <c r="AG55" s="113"/>
      <c r="AH55" s="111">
        <v>9.5</v>
      </c>
      <c r="AI55" s="113"/>
      <c r="AJ55" s="111">
        <v>9.4976303317535553</v>
      </c>
      <c r="AK55" s="113"/>
      <c r="AL55" s="111" t="s">
        <v>10</v>
      </c>
      <c r="AM55" s="113"/>
      <c r="AN55" s="111">
        <v>9.5</v>
      </c>
      <c r="AO55" s="113"/>
      <c r="AP55" s="111" t="s">
        <v>10</v>
      </c>
      <c r="AQ55" s="113"/>
    </row>
    <row r="56" spans="2:43" x14ac:dyDescent="0.25">
      <c r="B56" s="109" t="s">
        <v>38</v>
      </c>
      <c r="C56" s="110" t="s">
        <v>16</v>
      </c>
      <c r="D56" s="111" t="s">
        <v>10</v>
      </c>
      <c r="E56" s="112"/>
      <c r="F56" s="111">
        <v>0</v>
      </c>
      <c r="G56" s="112"/>
      <c r="H56" s="111">
        <v>0</v>
      </c>
      <c r="I56" s="112"/>
      <c r="J56" s="111">
        <v>0</v>
      </c>
      <c r="K56" s="112"/>
      <c r="L56" s="111">
        <v>0</v>
      </c>
      <c r="M56" s="112"/>
      <c r="N56" s="111">
        <v>0</v>
      </c>
      <c r="O56" s="113"/>
      <c r="P56" s="111">
        <v>2.022116933765381</v>
      </c>
      <c r="Q56" s="113">
        <v>4</v>
      </c>
      <c r="R56" s="111">
        <v>3.0106385968119205</v>
      </c>
      <c r="S56" s="113">
        <v>4</v>
      </c>
      <c r="T56" s="111">
        <v>1.9177933345314424</v>
      </c>
      <c r="U56" s="113"/>
      <c r="V56" s="111">
        <v>13.553281818856311</v>
      </c>
      <c r="W56" s="113"/>
      <c r="X56" s="111">
        <v>23.465852381312448</v>
      </c>
      <c r="Y56" s="113"/>
      <c r="Z56" s="111">
        <v>20.684956926968923</v>
      </c>
      <c r="AA56" s="113">
        <v>10</v>
      </c>
      <c r="AB56" s="111">
        <v>13.110074000572091</v>
      </c>
      <c r="AC56" s="113">
        <v>10</v>
      </c>
      <c r="AD56" s="111">
        <v>20.323920012312474</v>
      </c>
      <c r="AE56" s="113">
        <v>10</v>
      </c>
      <c r="AF56" s="111">
        <v>14.791985140501998</v>
      </c>
      <c r="AG56" s="113">
        <v>10</v>
      </c>
      <c r="AH56" s="111">
        <v>11.46681456439263</v>
      </c>
      <c r="AI56" s="113">
        <v>10</v>
      </c>
      <c r="AJ56" s="111">
        <v>10.014778287539928</v>
      </c>
      <c r="AK56" s="113">
        <v>10</v>
      </c>
      <c r="AL56" s="111">
        <v>14.578946909510103</v>
      </c>
      <c r="AM56" s="113">
        <v>10</v>
      </c>
      <c r="AN56" s="111">
        <v>14.121293636023838</v>
      </c>
      <c r="AO56" s="113" t="s">
        <v>39</v>
      </c>
      <c r="AP56" s="111">
        <v>12.648528185959956</v>
      </c>
      <c r="AQ56" s="113">
        <v>10</v>
      </c>
    </row>
    <row r="57" spans="2:43" x14ac:dyDescent="0.25">
      <c r="B57" s="119" t="s">
        <v>40</v>
      </c>
      <c r="C57" s="120" t="s">
        <v>16</v>
      </c>
      <c r="D57" s="121" t="s">
        <v>10</v>
      </c>
      <c r="E57" s="122"/>
      <c r="F57" s="121">
        <v>26.032436568711699</v>
      </c>
      <c r="G57" s="122"/>
      <c r="H57" s="121">
        <v>26.032857259114582</v>
      </c>
      <c r="I57" s="122"/>
      <c r="J57" s="121">
        <v>26.032608695652176</v>
      </c>
      <c r="K57" s="122"/>
      <c r="L57" s="121">
        <v>26.032915751139324</v>
      </c>
      <c r="M57" s="122"/>
      <c r="N57" s="121">
        <v>26.032800292968751</v>
      </c>
      <c r="P57" s="121">
        <v>26.032691368689903</v>
      </c>
      <c r="R57" s="121">
        <v>26.032751788745077</v>
      </c>
      <c r="T57" s="121">
        <v>26.03296451482834</v>
      </c>
      <c r="V57" s="121">
        <v>26.032373798327104</v>
      </c>
      <c r="X57" s="121">
        <v>26.033261499557273</v>
      </c>
      <c r="Z57" s="121">
        <v>26.019633941060764</v>
      </c>
      <c r="AB57" s="121">
        <v>26.032844100615868</v>
      </c>
      <c r="AD57" s="121">
        <v>25.991252593235547</v>
      </c>
      <c r="AF57" s="121">
        <v>25.817919604351065</v>
      </c>
      <c r="AH57" s="121">
        <v>24.007025665831137</v>
      </c>
      <c r="AJ57" s="121">
        <v>19.650655021834062</v>
      </c>
      <c r="AL57" s="121">
        <v>21.772710555351232</v>
      </c>
      <c r="AN57" s="121">
        <v>21.512052593133674</v>
      </c>
      <c r="AP57" s="121">
        <v>19.034140492181592</v>
      </c>
    </row>
    <row r="58" spans="2:43" x14ac:dyDescent="0.25">
      <c r="B58" s="119" t="s">
        <v>41</v>
      </c>
      <c r="C58" s="120" t="s">
        <v>16</v>
      </c>
      <c r="D58" s="121" t="s">
        <v>10</v>
      </c>
      <c r="E58" s="122"/>
      <c r="F58" s="121">
        <v>8.7813683502636888</v>
      </c>
      <c r="G58" s="122"/>
      <c r="H58" s="121">
        <v>9.1640759930915365</v>
      </c>
      <c r="I58" s="122"/>
      <c r="J58" s="121">
        <v>10.2705799103683</v>
      </c>
      <c r="K58" s="122"/>
      <c r="L58" s="121">
        <v>11.570166507931296</v>
      </c>
      <c r="M58" s="122"/>
      <c r="N58" s="121">
        <v>12.48529988239906</v>
      </c>
      <c r="P58" s="121">
        <v>12.951460040983607</v>
      </c>
      <c r="R58" s="121">
        <v>13.696502888378161</v>
      </c>
      <c r="T58" s="121">
        <v>14.426018847142332</v>
      </c>
      <c r="V58" s="121">
        <v>15.047770700636942</v>
      </c>
      <c r="X58" s="121">
        <v>15.318702995931451</v>
      </c>
      <c r="Z58" s="121">
        <v>16.079242342504347</v>
      </c>
      <c r="AB58" s="121">
        <v>16.654898499558694</v>
      </c>
      <c r="AD58" s="121">
        <v>17.222061796130522</v>
      </c>
      <c r="AF58" s="121">
        <v>17.203433773117474</v>
      </c>
      <c r="AH58" s="121">
        <v>17.400881057268723</v>
      </c>
      <c r="AJ58" s="121">
        <v>17.787751556392067</v>
      </c>
      <c r="AK58" s="3">
        <v>4</v>
      </c>
      <c r="AL58" s="121">
        <v>20.617379137039894</v>
      </c>
      <c r="AN58" s="121">
        <v>21.103573308380607</v>
      </c>
      <c r="AP58" s="121">
        <v>21.531944934698199</v>
      </c>
    </row>
    <row r="59" spans="2:43" s="118" customFormat="1" x14ac:dyDescent="0.25">
      <c r="B59" s="123" t="s">
        <v>42</v>
      </c>
      <c r="C59" s="124" t="s">
        <v>16</v>
      </c>
      <c r="D59" s="125" t="s">
        <v>10</v>
      </c>
      <c r="E59" s="126"/>
      <c r="F59" s="125">
        <v>26.298770849710465</v>
      </c>
      <c r="G59" s="126">
        <v>5</v>
      </c>
      <c r="H59" s="125">
        <v>28.628921044148715</v>
      </c>
      <c r="I59" s="126">
        <v>5</v>
      </c>
      <c r="J59" s="125">
        <v>30.450505729301781</v>
      </c>
      <c r="K59" s="126">
        <v>5</v>
      </c>
      <c r="L59" s="125">
        <v>31.149969432036638</v>
      </c>
      <c r="M59" s="126">
        <v>5</v>
      </c>
      <c r="N59" s="125">
        <v>37.99276195511046</v>
      </c>
      <c r="O59" s="3">
        <v>5</v>
      </c>
      <c r="P59" s="125">
        <v>38.144194695606892</v>
      </c>
      <c r="Q59" s="3">
        <v>5</v>
      </c>
      <c r="R59" s="125">
        <v>37.699374399903988</v>
      </c>
      <c r="S59" s="3">
        <v>5</v>
      </c>
      <c r="T59" s="125">
        <v>41.71719851436368</v>
      </c>
      <c r="U59" s="3"/>
      <c r="V59" s="125">
        <v>43.176413687477329</v>
      </c>
      <c r="W59" s="3"/>
      <c r="X59" s="125">
        <v>40.440599578808275</v>
      </c>
      <c r="Y59" s="3"/>
      <c r="Z59" s="125">
        <v>44.536569648802491</v>
      </c>
      <c r="AA59" s="3"/>
      <c r="AB59" s="125">
        <v>45.653297721104551</v>
      </c>
      <c r="AC59" s="3"/>
      <c r="AD59" s="125">
        <v>47.100465679620775</v>
      </c>
      <c r="AE59" s="3"/>
      <c r="AF59" s="125">
        <v>47.040337420141832</v>
      </c>
      <c r="AG59" s="3"/>
      <c r="AH59" s="125">
        <v>45.813560021458343</v>
      </c>
      <c r="AI59" s="3"/>
      <c r="AJ59" s="125">
        <v>45.648597599366333</v>
      </c>
      <c r="AK59" s="3"/>
      <c r="AL59" s="125">
        <v>46.051714871509049</v>
      </c>
      <c r="AM59" s="3"/>
      <c r="AN59" s="125">
        <v>47.420567133583873</v>
      </c>
      <c r="AO59" s="3"/>
      <c r="AP59" s="125">
        <v>46.582610449868874</v>
      </c>
      <c r="AQ59" s="3"/>
    </row>
    <row r="60" spans="2:43" x14ac:dyDescent="0.25">
      <c r="B60" s="119" t="s">
        <v>43</v>
      </c>
      <c r="C60" s="120" t="s">
        <v>16</v>
      </c>
      <c r="D60" s="121">
        <v>5.9566665649414059</v>
      </c>
      <c r="E60" s="122"/>
      <c r="F60" s="121">
        <v>6.09375</v>
      </c>
      <c r="G60" s="122"/>
      <c r="H60" s="121">
        <v>6.3888888888888893</v>
      </c>
      <c r="I60" s="122"/>
      <c r="J60" s="121">
        <v>8.4000001565004005</v>
      </c>
      <c r="K60" s="122"/>
      <c r="L60" s="121">
        <v>8.1161192501952168</v>
      </c>
      <c r="M60" s="122"/>
      <c r="N60" s="121">
        <v>8.1167918879811349</v>
      </c>
      <c r="P60" s="121">
        <v>8.0728581065887113</v>
      </c>
      <c r="R60" s="121">
        <v>8.115814871682387</v>
      </c>
      <c r="T60" s="121">
        <v>8.0817222065837626</v>
      </c>
      <c r="V60" s="121">
        <v>8.1098871800017704</v>
      </c>
      <c r="X60" s="121">
        <v>10.059814070179337</v>
      </c>
      <c r="Z60" s="121">
        <v>11.193900478763137</v>
      </c>
      <c r="AB60" s="121">
        <v>11.183048630615454</v>
      </c>
      <c r="AD60" s="121">
        <v>18.086611833302957</v>
      </c>
      <c r="AF60" s="121">
        <v>15.69785267813177</v>
      </c>
      <c r="AH60" s="121">
        <v>18.160651920838184</v>
      </c>
      <c r="AJ60" s="121">
        <v>14.737197904343418</v>
      </c>
      <c r="AK60" s="3">
        <v>4</v>
      </c>
      <c r="AL60" s="121">
        <v>14.89437880415324</v>
      </c>
      <c r="AN60" s="121">
        <v>15.559534467323187</v>
      </c>
      <c r="AP60" s="121" t="s">
        <v>10</v>
      </c>
    </row>
    <row r="61" spans="2:43" ht="17.399999999999999" customHeight="1" x14ac:dyDescent="0.25">
      <c r="B61" s="119" t="s">
        <v>44</v>
      </c>
      <c r="C61" s="120" t="s">
        <v>9</v>
      </c>
      <c r="D61" s="121" t="s">
        <v>10</v>
      </c>
      <c r="E61" s="122"/>
      <c r="F61" s="121" t="s">
        <v>10</v>
      </c>
      <c r="G61" s="122"/>
      <c r="H61" s="121" t="s">
        <v>10</v>
      </c>
      <c r="I61" s="122"/>
      <c r="J61" s="121" t="s">
        <v>10</v>
      </c>
      <c r="K61" s="122"/>
      <c r="L61" s="121" t="s">
        <v>10</v>
      </c>
      <c r="M61" s="122"/>
      <c r="N61" s="121">
        <v>0</v>
      </c>
      <c r="P61" s="121" t="s">
        <v>10</v>
      </c>
      <c r="R61" s="121" t="s">
        <v>10</v>
      </c>
      <c r="T61" s="121" t="s">
        <v>10</v>
      </c>
      <c r="V61" s="121" t="s">
        <v>10</v>
      </c>
      <c r="X61" s="121" t="s">
        <v>10</v>
      </c>
      <c r="Z61" s="121" t="s">
        <v>10</v>
      </c>
      <c r="AB61" s="121" t="s">
        <v>10</v>
      </c>
      <c r="AD61" s="121" t="s">
        <v>10</v>
      </c>
      <c r="AF61" s="121" t="s">
        <v>10</v>
      </c>
      <c r="AH61" s="121" t="s">
        <v>10</v>
      </c>
      <c r="AJ61" s="121" t="s">
        <v>10</v>
      </c>
      <c r="AL61" s="121" t="s">
        <v>10</v>
      </c>
      <c r="AN61" s="121" t="s">
        <v>10</v>
      </c>
      <c r="AP61" s="121" t="s">
        <v>10</v>
      </c>
    </row>
    <row r="62" spans="2:43" ht="15" customHeight="1" x14ac:dyDescent="0.25">
      <c r="B62" s="109" t="s">
        <v>45</v>
      </c>
      <c r="C62" s="110" t="s">
        <v>16</v>
      </c>
      <c r="D62" s="111">
        <v>0</v>
      </c>
      <c r="E62" s="112"/>
      <c r="F62" s="111">
        <v>1.2365319512107156</v>
      </c>
      <c r="G62" s="112"/>
      <c r="H62" s="111">
        <v>1.2366569875733735</v>
      </c>
      <c r="I62" s="112"/>
      <c r="J62" s="111">
        <v>1.2366427188855038</v>
      </c>
      <c r="K62" s="112"/>
      <c r="L62" s="111">
        <v>1.2365353452431045</v>
      </c>
      <c r="M62" s="112"/>
      <c r="N62" s="111">
        <v>1.2364960334186681</v>
      </c>
      <c r="O62" s="113"/>
      <c r="P62" s="111">
        <v>1.2365993171249416</v>
      </c>
      <c r="Q62" s="113">
        <v>4</v>
      </c>
      <c r="R62" s="111">
        <v>1.2365847961969436</v>
      </c>
      <c r="S62" s="113"/>
      <c r="T62" s="111">
        <v>1.4483426800587031</v>
      </c>
      <c r="U62" s="113"/>
      <c r="V62" s="111">
        <v>2.4891488907185009</v>
      </c>
      <c r="W62" s="113"/>
      <c r="X62" s="111">
        <v>10.911228969084915</v>
      </c>
      <c r="Y62" s="113">
        <v>4</v>
      </c>
      <c r="Z62" s="111">
        <v>8.6741282823934576</v>
      </c>
      <c r="AA62" s="113"/>
      <c r="AB62" s="111">
        <v>9.1700275949904473</v>
      </c>
      <c r="AC62" s="113"/>
      <c r="AD62" s="111">
        <v>10.667247197126374</v>
      </c>
      <c r="AE62" s="113"/>
      <c r="AF62" s="111">
        <v>13.331869097298485</v>
      </c>
      <c r="AG62" s="113"/>
      <c r="AH62" s="111">
        <v>13.358070500927644</v>
      </c>
      <c r="AI62" s="113"/>
      <c r="AJ62" s="111">
        <v>15.89387552690305</v>
      </c>
      <c r="AK62" s="113"/>
      <c r="AL62" s="111">
        <v>17.169860855867682</v>
      </c>
      <c r="AM62" s="113"/>
      <c r="AN62" s="111">
        <v>20.86258776328987</v>
      </c>
      <c r="AO62" s="113"/>
      <c r="AP62" s="111">
        <v>21.375066880684859</v>
      </c>
      <c r="AQ62" s="113"/>
    </row>
    <row r="63" spans="2:43" s="118" customFormat="1" x14ac:dyDescent="0.25">
      <c r="B63" s="114" t="s">
        <v>46</v>
      </c>
      <c r="C63" s="115" t="s">
        <v>16</v>
      </c>
      <c r="D63" s="116" t="s">
        <v>10</v>
      </c>
      <c r="E63" s="117"/>
      <c r="F63" s="116">
        <v>6.1403508771929829</v>
      </c>
      <c r="G63" s="117"/>
      <c r="H63" s="116">
        <v>7.6923076923076925</v>
      </c>
      <c r="I63" s="117"/>
      <c r="J63" s="116">
        <v>6.666666666666667</v>
      </c>
      <c r="K63" s="117"/>
      <c r="L63" s="116">
        <v>8.9430894308943092</v>
      </c>
      <c r="M63" s="117"/>
      <c r="N63" s="116">
        <v>11.111111111111111</v>
      </c>
      <c r="O63" s="113"/>
      <c r="P63" s="116">
        <v>13.076923076923077</v>
      </c>
      <c r="Q63" s="113"/>
      <c r="R63" s="116">
        <v>13.533834586466165</v>
      </c>
      <c r="S63" s="113"/>
      <c r="T63" s="116">
        <v>13.868613138686131</v>
      </c>
      <c r="U63" s="113"/>
      <c r="V63" s="116">
        <v>14.285714285714286</v>
      </c>
      <c r="W63" s="113"/>
      <c r="X63" s="116">
        <v>15.646258503401361</v>
      </c>
      <c r="Y63" s="113"/>
      <c r="Z63" s="116" t="s">
        <v>10</v>
      </c>
      <c r="AA63" s="113"/>
      <c r="AB63" s="116" t="s">
        <v>10</v>
      </c>
      <c r="AC63" s="113"/>
      <c r="AD63" s="116" t="s">
        <v>10</v>
      </c>
      <c r="AE63" s="113"/>
      <c r="AF63" s="116">
        <v>16.574409582329356</v>
      </c>
      <c r="AG63" s="113"/>
      <c r="AH63" s="116">
        <v>18.23326687324748</v>
      </c>
      <c r="AI63" s="113"/>
      <c r="AJ63" s="116">
        <v>24.51685925241344</v>
      </c>
      <c r="AK63" s="113"/>
      <c r="AL63" s="116">
        <v>31.434456363176242</v>
      </c>
      <c r="AM63" s="113"/>
      <c r="AN63" s="116">
        <v>36.152141763053628</v>
      </c>
      <c r="AO63" s="113"/>
      <c r="AP63" s="116">
        <v>37.392548538162785</v>
      </c>
      <c r="AQ63" s="113"/>
    </row>
    <row r="64" spans="2:43" x14ac:dyDescent="0.25">
      <c r="B64" s="109" t="s">
        <v>47</v>
      </c>
      <c r="C64" s="110" t="s">
        <v>16</v>
      </c>
      <c r="D64" s="111" t="s">
        <v>10</v>
      </c>
      <c r="E64" s="112"/>
      <c r="F64" s="111">
        <v>6.7092307800017092</v>
      </c>
      <c r="G64" s="112"/>
      <c r="H64" s="111">
        <v>6.8493150684931505</v>
      </c>
      <c r="I64" s="112">
        <v>5</v>
      </c>
      <c r="J64" s="111">
        <v>7.5</v>
      </c>
      <c r="K64" s="112">
        <v>5</v>
      </c>
      <c r="L64" s="111">
        <v>7.8290469244536274</v>
      </c>
      <c r="M64" s="112"/>
      <c r="N64" s="111">
        <v>9.4557195571955717</v>
      </c>
      <c r="O64" s="113">
        <v>5</v>
      </c>
      <c r="P64" s="111">
        <v>11.137929893807879</v>
      </c>
      <c r="Q64" s="113"/>
      <c r="R64" s="111">
        <v>10.486316116603874</v>
      </c>
      <c r="S64" s="113"/>
      <c r="T64" s="111">
        <v>17.01624835610717</v>
      </c>
      <c r="U64" s="113"/>
      <c r="V64" s="111">
        <v>22.276295340971064</v>
      </c>
      <c r="W64" s="113" t="s">
        <v>48</v>
      </c>
      <c r="X64" s="111">
        <v>27.844096615439391</v>
      </c>
      <c r="Y64" s="113">
        <v>5</v>
      </c>
      <c r="Z64" s="111">
        <v>29.532673871814087</v>
      </c>
      <c r="AA64" s="113">
        <v>5</v>
      </c>
      <c r="AB64" s="111">
        <v>31.44655011259206</v>
      </c>
      <c r="AC64" s="113">
        <v>5</v>
      </c>
      <c r="AD64" s="111">
        <v>31.820055918745009</v>
      </c>
      <c r="AE64" s="113">
        <v>5</v>
      </c>
      <c r="AF64" s="111">
        <v>30.296995809157067</v>
      </c>
      <c r="AG64" s="113"/>
      <c r="AH64" s="111">
        <v>30.551171659719401</v>
      </c>
      <c r="AI64" s="113"/>
      <c r="AJ64" s="111">
        <v>31.974701335207307</v>
      </c>
      <c r="AK64" s="113">
        <v>5</v>
      </c>
      <c r="AL64" s="111">
        <v>30.499468650371945</v>
      </c>
      <c r="AM64" s="113"/>
      <c r="AN64" s="111">
        <v>30.770659238625811</v>
      </c>
      <c r="AO64" s="113"/>
      <c r="AP64" s="111" t="s">
        <v>10</v>
      </c>
      <c r="AQ64" s="113"/>
    </row>
    <row r="65" spans="2:43" x14ac:dyDescent="0.25">
      <c r="B65" s="109" t="s">
        <v>49</v>
      </c>
      <c r="C65" s="110" t="s">
        <v>9</v>
      </c>
      <c r="D65" s="111" t="s">
        <v>10</v>
      </c>
      <c r="E65" s="112"/>
      <c r="F65" s="111" t="s">
        <v>10</v>
      </c>
      <c r="G65" s="112"/>
      <c r="H65" s="111" t="s">
        <v>10</v>
      </c>
      <c r="I65" s="112"/>
      <c r="J65" s="111" t="s">
        <v>10</v>
      </c>
      <c r="K65" s="112"/>
      <c r="L65" s="111" t="s">
        <v>10</v>
      </c>
      <c r="M65" s="112"/>
      <c r="N65" s="111" t="s">
        <v>10</v>
      </c>
      <c r="O65" s="113"/>
      <c r="P65" s="111" t="s">
        <v>10</v>
      </c>
      <c r="Q65" s="113"/>
      <c r="R65" s="111" t="s">
        <v>10</v>
      </c>
      <c r="S65" s="113"/>
      <c r="T65" s="111" t="s">
        <v>10</v>
      </c>
      <c r="U65" s="113"/>
      <c r="V65" s="111" t="s">
        <v>10</v>
      </c>
      <c r="W65" s="113"/>
      <c r="X65" s="111">
        <v>11.826235856046145</v>
      </c>
      <c r="Y65" s="113">
        <v>11</v>
      </c>
      <c r="Z65" s="111">
        <v>11.195310050228677</v>
      </c>
      <c r="AA65" s="113">
        <v>11</v>
      </c>
      <c r="AB65" s="111">
        <v>12.113495992096937</v>
      </c>
      <c r="AC65" s="113">
        <v>11</v>
      </c>
      <c r="AD65" s="111">
        <v>11.539927911581159</v>
      </c>
      <c r="AE65" s="113">
        <v>11</v>
      </c>
      <c r="AF65" s="111">
        <v>12.463230241458051</v>
      </c>
      <c r="AG65" s="113">
        <v>11</v>
      </c>
      <c r="AH65" s="111" t="s">
        <v>10</v>
      </c>
      <c r="AI65" s="113"/>
      <c r="AJ65" s="111" t="s">
        <v>10</v>
      </c>
      <c r="AK65" s="113"/>
      <c r="AL65" s="111" t="s">
        <v>10</v>
      </c>
      <c r="AM65" s="113"/>
      <c r="AN65" s="111" t="s">
        <v>10</v>
      </c>
      <c r="AO65" s="113"/>
      <c r="AP65" s="111" t="s">
        <v>10</v>
      </c>
      <c r="AQ65" s="113"/>
    </row>
    <row r="66" spans="2:43" ht="12.75" customHeight="1" x14ac:dyDescent="0.25">
      <c r="B66" s="109" t="s">
        <v>50</v>
      </c>
      <c r="C66" s="110" t="s">
        <v>16</v>
      </c>
      <c r="D66" s="111" t="s">
        <v>10</v>
      </c>
      <c r="E66" s="112"/>
      <c r="F66" s="111">
        <v>3.6074476338246702</v>
      </c>
      <c r="G66" s="112"/>
      <c r="H66" s="111">
        <v>4.6186440677966099</v>
      </c>
      <c r="I66" s="112"/>
      <c r="J66" s="111">
        <v>7.043788761510994</v>
      </c>
      <c r="K66" s="112"/>
      <c r="L66" s="111">
        <v>8.3253558858284293</v>
      </c>
      <c r="M66" s="112"/>
      <c r="N66" s="111">
        <v>9.1489532971907988</v>
      </c>
      <c r="O66" s="113"/>
      <c r="P66" s="111">
        <v>9.9739975080179395</v>
      </c>
      <c r="Q66" s="113"/>
      <c r="R66" s="111">
        <v>11.945873037346461</v>
      </c>
      <c r="S66" s="113"/>
      <c r="T66" s="111">
        <v>9.1330948670829599</v>
      </c>
      <c r="U66" s="113"/>
      <c r="V66" s="111">
        <v>10.346695131721326</v>
      </c>
      <c r="W66" s="113"/>
      <c r="X66" s="111">
        <v>11.263996922612932</v>
      </c>
      <c r="Y66" s="113"/>
      <c r="Z66" s="111">
        <v>11.630857678936545</v>
      </c>
      <c r="AA66" s="113"/>
      <c r="AB66" s="111">
        <v>11.727395833733777</v>
      </c>
      <c r="AC66" s="113"/>
      <c r="AD66" s="111">
        <v>17.014998770592573</v>
      </c>
      <c r="AE66" s="113">
        <v>4</v>
      </c>
      <c r="AF66" s="111">
        <v>14.266350389698408</v>
      </c>
      <c r="AG66" s="113"/>
      <c r="AH66" s="111">
        <v>18.818326221696204</v>
      </c>
      <c r="AI66" s="113"/>
      <c r="AJ66" s="111">
        <v>18.825524044389642</v>
      </c>
      <c r="AK66" s="113"/>
      <c r="AL66" s="111">
        <v>22.777671573312944</v>
      </c>
      <c r="AM66" s="113"/>
      <c r="AN66" s="111">
        <v>23.928118957124759</v>
      </c>
      <c r="AO66" s="113"/>
      <c r="AP66" s="111">
        <v>24.80302979068745</v>
      </c>
      <c r="AQ66" s="113"/>
    </row>
    <row r="67" spans="2:43" x14ac:dyDescent="0.25">
      <c r="B67" s="119" t="s">
        <v>51</v>
      </c>
      <c r="C67" s="120" t="s">
        <v>16</v>
      </c>
      <c r="D67" s="121">
        <v>5.3104841743501483</v>
      </c>
      <c r="E67" s="122"/>
      <c r="F67" s="121">
        <v>9.765625</v>
      </c>
      <c r="G67" s="122"/>
      <c r="H67" s="121">
        <v>10.329250774930067</v>
      </c>
      <c r="I67" s="122"/>
      <c r="J67" s="121">
        <v>11.036197220234284</v>
      </c>
      <c r="K67" s="122"/>
      <c r="L67" s="121">
        <v>12.108945061095048</v>
      </c>
      <c r="M67" s="122"/>
      <c r="N67" s="121">
        <v>13.095215925808674</v>
      </c>
      <c r="P67" s="121">
        <v>14.334433643973519</v>
      </c>
      <c r="R67" s="121">
        <v>15.082021177374225</v>
      </c>
      <c r="T67" s="121">
        <v>15.937563423679403</v>
      </c>
      <c r="V67" s="121">
        <v>16.872731292955724</v>
      </c>
      <c r="X67" s="121">
        <v>17.610911270983213</v>
      </c>
      <c r="Z67" s="121">
        <v>19.017450682852807</v>
      </c>
      <c r="AB67" s="121">
        <v>19.614024296478547</v>
      </c>
      <c r="AD67" s="121">
        <v>20.277078085642316</v>
      </c>
      <c r="AF67" s="121">
        <v>20.321789381781898</v>
      </c>
      <c r="AH67" s="121">
        <v>20.543976476692901</v>
      </c>
      <c r="AJ67" s="121">
        <v>20.824974095548843</v>
      </c>
      <c r="AL67" s="121">
        <v>20.154083204930661</v>
      </c>
      <c r="AN67" s="121">
        <v>20.177300260865721</v>
      </c>
      <c r="AP67" s="121">
        <v>20.316887284396309</v>
      </c>
    </row>
    <row r="68" spans="2:43" ht="12" customHeight="1" x14ac:dyDescent="0.25">
      <c r="B68" s="119" t="s">
        <v>52</v>
      </c>
      <c r="C68" s="120" t="s">
        <v>9</v>
      </c>
      <c r="D68" s="121" t="s">
        <v>10</v>
      </c>
      <c r="E68" s="122"/>
      <c r="F68" s="121" t="s">
        <v>10</v>
      </c>
      <c r="G68" s="122"/>
      <c r="H68" s="121" t="s">
        <v>10</v>
      </c>
      <c r="I68" s="122"/>
      <c r="J68" s="121" t="s">
        <v>10</v>
      </c>
      <c r="K68" s="122"/>
      <c r="L68" s="121" t="s">
        <v>10</v>
      </c>
      <c r="M68" s="122"/>
      <c r="N68" s="121" t="s">
        <v>10</v>
      </c>
      <c r="P68" s="121" t="s">
        <v>10</v>
      </c>
      <c r="R68" s="121" t="s">
        <v>10</v>
      </c>
      <c r="T68" s="121" t="s">
        <v>10</v>
      </c>
      <c r="V68" s="121" t="s">
        <v>10</v>
      </c>
      <c r="X68" s="121">
        <v>0.12920435799297117</v>
      </c>
      <c r="Y68" s="3">
        <v>12</v>
      </c>
      <c r="Z68" s="121">
        <v>5.2790854068594486</v>
      </c>
      <c r="AA68" s="3">
        <v>12</v>
      </c>
      <c r="AB68" s="121">
        <v>10.536116828383809</v>
      </c>
      <c r="AC68" s="3">
        <v>12</v>
      </c>
      <c r="AD68" s="121">
        <v>29.596512797585785</v>
      </c>
      <c r="AE68" s="3">
        <v>12</v>
      </c>
      <c r="AF68" s="121">
        <v>29.415656008820285</v>
      </c>
      <c r="AG68" s="3">
        <v>12</v>
      </c>
      <c r="AH68" s="121">
        <v>27.272727272727273</v>
      </c>
      <c r="AI68" s="3">
        <v>12</v>
      </c>
      <c r="AJ68" s="121">
        <v>27.261839956450736</v>
      </c>
      <c r="AK68" s="3">
        <v>12</v>
      </c>
      <c r="AL68" s="121">
        <v>20.092460881934567</v>
      </c>
      <c r="AM68" s="3">
        <v>12</v>
      </c>
      <c r="AN68" s="121">
        <v>24.649779312991747</v>
      </c>
      <c r="AO68" s="3">
        <v>12</v>
      </c>
      <c r="AP68" s="121" t="s">
        <v>10</v>
      </c>
    </row>
    <row r="69" spans="2:43" s="118" customFormat="1" x14ac:dyDescent="0.25">
      <c r="B69" s="123" t="s">
        <v>53</v>
      </c>
      <c r="C69" s="124" t="s">
        <v>16</v>
      </c>
      <c r="D69" s="125" t="s">
        <v>10</v>
      </c>
      <c r="E69" s="126"/>
      <c r="F69" s="125" t="s">
        <v>10</v>
      </c>
      <c r="G69" s="126"/>
      <c r="H69" s="125" t="s">
        <v>10</v>
      </c>
      <c r="I69" s="126"/>
      <c r="J69" s="125" t="s">
        <v>10</v>
      </c>
      <c r="K69" s="126"/>
      <c r="L69" s="125" t="s">
        <v>10</v>
      </c>
      <c r="M69" s="126"/>
      <c r="N69" s="125" t="s">
        <v>10</v>
      </c>
      <c r="O69" s="3"/>
      <c r="P69" s="125" t="s">
        <v>10</v>
      </c>
      <c r="Q69" s="3"/>
      <c r="R69" s="125">
        <v>0</v>
      </c>
      <c r="S69" s="3"/>
      <c r="T69" s="125">
        <v>0.39344260851943025</v>
      </c>
      <c r="U69" s="3"/>
      <c r="V69" s="125">
        <v>1.9640287220906869</v>
      </c>
      <c r="W69" s="3"/>
      <c r="X69" s="125">
        <v>3.4259696462828102</v>
      </c>
      <c r="Y69" s="3"/>
      <c r="Z69" s="125">
        <v>3.6717878373641542</v>
      </c>
      <c r="AA69" s="3"/>
      <c r="AB69" s="125">
        <v>3.8144736540944955</v>
      </c>
      <c r="AC69" s="3"/>
      <c r="AD69" s="125">
        <v>4.4545369181102181</v>
      </c>
      <c r="AE69" s="3"/>
      <c r="AF69" s="125">
        <v>5.6854453893544168</v>
      </c>
      <c r="AG69" s="3"/>
      <c r="AH69" s="125">
        <v>7.3748933753236434</v>
      </c>
      <c r="AI69" s="3"/>
      <c r="AJ69" s="125">
        <v>8.7678287323479527</v>
      </c>
      <c r="AK69" s="3"/>
      <c r="AL69" s="125">
        <v>8.6238618583300735</v>
      </c>
      <c r="AM69" s="3"/>
      <c r="AN69" s="125">
        <v>13.636660752870583</v>
      </c>
      <c r="AO69" s="3"/>
      <c r="AP69" s="125">
        <v>10.588516649066737</v>
      </c>
      <c r="AQ69" s="3"/>
    </row>
    <row r="70" spans="2:43" x14ac:dyDescent="0.25">
      <c r="B70" s="119" t="s">
        <v>54</v>
      </c>
      <c r="C70" s="120" t="s">
        <v>9</v>
      </c>
      <c r="D70" s="121" t="s">
        <v>10</v>
      </c>
      <c r="E70" s="122"/>
      <c r="F70" s="121" t="s">
        <v>10</v>
      </c>
      <c r="G70" s="122"/>
      <c r="H70" s="121" t="s">
        <v>10</v>
      </c>
      <c r="I70" s="122"/>
      <c r="J70" s="121" t="s">
        <v>10</v>
      </c>
      <c r="K70" s="122"/>
      <c r="L70" s="121" t="s">
        <v>10</v>
      </c>
      <c r="M70" s="122"/>
      <c r="N70" s="121" t="s">
        <v>10</v>
      </c>
      <c r="P70" s="121" t="s">
        <v>10</v>
      </c>
      <c r="R70" s="121">
        <v>3.3379694019471486</v>
      </c>
      <c r="T70" s="121" t="s">
        <v>10</v>
      </c>
      <c r="V70" s="121" t="s">
        <v>10</v>
      </c>
      <c r="X70" s="121">
        <v>7.0253164556962027</v>
      </c>
      <c r="Z70" s="121" t="s">
        <v>10</v>
      </c>
      <c r="AB70" s="121" t="s">
        <v>10</v>
      </c>
      <c r="AD70" s="121" t="s">
        <v>10</v>
      </c>
      <c r="AF70" s="121" t="s">
        <v>10</v>
      </c>
      <c r="AH70" s="121">
        <v>7.7325581395348841</v>
      </c>
      <c r="AJ70" s="121" t="s">
        <v>10</v>
      </c>
      <c r="AL70" s="121" t="s">
        <v>10</v>
      </c>
      <c r="AN70" s="121">
        <v>7.9896907216494846</v>
      </c>
      <c r="AP70" s="121" t="s">
        <v>10</v>
      </c>
    </row>
    <row r="71" spans="2:43" x14ac:dyDescent="0.25">
      <c r="B71" s="119" t="s">
        <v>55</v>
      </c>
      <c r="C71" s="120" t="s">
        <v>9</v>
      </c>
      <c r="D71" s="121">
        <v>0</v>
      </c>
      <c r="E71" s="122"/>
      <c r="F71" s="121">
        <v>0</v>
      </c>
      <c r="G71" s="122"/>
      <c r="H71" s="121">
        <v>0</v>
      </c>
      <c r="I71" s="122"/>
      <c r="J71" s="121">
        <v>0</v>
      </c>
      <c r="K71" s="122"/>
      <c r="L71" s="121">
        <v>0</v>
      </c>
      <c r="M71" s="122"/>
      <c r="N71" s="121">
        <v>0</v>
      </c>
      <c r="P71" s="121">
        <v>0</v>
      </c>
      <c r="R71" s="121">
        <v>0</v>
      </c>
      <c r="T71" s="121">
        <v>0</v>
      </c>
      <c r="V71" s="121">
        <v>0</v>
      </c>
      <c r="X71" s="121">
        <v>0</v>
      </c>
      <c r="Z71" s="121">
        <v>0</v>
      </c>
      <c r="AB71" s="121">
        <v>0</v>
      </c>
      <c r="AD71" s="121">
        <v>0</v>
      </c>
      <c r="AF71" s="121">
        <v>0</v>
      </c>
      <c r="AH71" s="121">
        <v>0</v>
      </c>
      <c r="AJ71" s="121">
        <v>0</v>
      </c>
      <c r="AL71" s="121">
        <v>0</v>
      </c>
      <c r="AN71" s="121">
        <v>0</v>
      </c>
      <c r="AP71" s="121" t="s">
        <v>10</v>
      </c>
    </row>
    <row r="72" spans="2:43" x14ac:dyDescent="0.25">
      <c r="B72" s="109" t="s">
        <v>56</v>
      </c>
      <c r="C72" s="110" t="s">
        <v>25</v>
      </c>
      <c r="D72" s="111" t="s">
        <v>10</v>
      </c>
      <c r="E72" s="112"/>
      <c r="F72" s="111">
        <v>0</v>
      </c>
      <c r="G72" s="112"/>
      <c r="H72" s="111">
        <v>0</v>
      </c>
      <c r="I72" s="112"/>
      <c r="J72" s="111">
        <v>0</v>
      </c>
      <c r="K72" s="112"/>
      <c r="L72" s="111">
        <v>0</v>
      </c>
      <c r="M72" s="112"/>
      <c r="N72" s="111">
        <v>0</v>
      </c>
      <c r="O72" s="113"/>
      <c r="P72" s="111">
        <v>0</v>
      </c>
      <c r="Q72" s="113"/>
      <c r="R72" s="111">
        <v>0</v>
      </c>
      <c r="S72" s="113"/>
      <c r="T72" s="111">
        <v>0</v>
      </c>
      <c r="U72" s="113"/>
      <c r="V72" s="111">
        <v>0</v>
      </c>
      <c r="W72" s="113"/>
      <c r="X72" s="111">
        <v>1.1111111111111112</v>
      </c>
      <c r="Y72" s="113">
        <v>13</v>
      </c>
      <c r="Z72" s="111">
        <v>1.0878010878010878</v>
      </c>
      <c r="AA72" s="113">
        <v>13</v>
      </c>
      <c r="AB72" s="111">
        <v>1.0558069381598794</v>
      </c>
      <c r="AC72" s="113">
        <v>13</v>
      </c>
      <c r="AD72" s="111">
        <v>5.9084194977843429</v>
      </c>
      <c r="AE72" s="113"/>
      <c r="AF72" s="111">
        <v>7.3776479181884591</v>
      </c>
      <c r="AG72" s="113"/>
      <c r="AH72" s="111">
        <v>7.2139303482587067</v>
      </c>
      <c r="AI72" s="113"/>
      <c r="AJ72" s="111">
        <v>3.4317637669592975</v>
      </c>
      <c r="AK72" s="113"/>
      <c r="AL72" s="111">
        <v>18.222554144884242</v>
      </c>
      <c r="AM72" s="113"/>
      <c r="AN72" s="111">
        <v>19.624060150375939</v>
      </c>
      <c r="AO72" s="113"/>
      <c r="AP72" s="111">
        <v>20.390625</v>
      </c>
      <c r="AQ72" s="113"/>
    </row>
    <row r="73" spans="2:43" s="118" customFormat="1" x14ac:dyDescent="0.25">
      <c r="B73" s="114" t="s">
        <v>57</v>
      </c>
      <c r="C73" s="115" t="s">
        <v>16</v>
      </c>
      <c r="D73" s="116" t="s">
        <v>10</v>
      </c>
      <c r="E73" s="117"/>
      <c r="F73" s="116">
        <v>13.110315028146822</v>
      </c>
      <c r="G73" s="117"/>
      <c r="H73" s="116">
        <v>15.423028667441718</v>
      </c>
      <c r="I73" s="117"/>
      <c r="J73" s="116">
        <v>18.08918156144798</v>
      </c>
      <c r="K73" s="117"/>
      <c r="L73" s="116">
        <v>19.763546218694032</v>
      </c>
      <c r="M73" s="117"/>
      <c r="N73" s="116">
        <v>18.672854962167385</v>
      </c>
      <c r="O73" s="113"/>
      <c r="P73" s="116">
        <v>21.601345026424461</v>
      </c>
      <c r="Q73" s="113"/>
      <c r="R73" s="116">
        <v>23.277585420812709</v>
      </c>
      <c r="S73" s="113"/>
      <c r="T73" s="116">
        <v>22.805451047570397</v>
      </c>
      <c r="U73" s="113"/>
      <c r="V73" s="116">
        <v>23.032994001253648</v>
      </c>
      <c r="W73" s="113"/>
      <c r="X73" s="116">
        <v>23.207564774143037</v>
      </c>
      <c r="Y73" s="113"/>
      <c r="Z73" s="116">
        <v>25.610690616791498</v>
      </c>
      <c r="AA73" s="113"/>
      <c r="AB73" s="116">
        <v>26.031303100137666</v>
      </c>
      <c r="AC73" s="113"/>
      <c r="AD73" s="116">
        <v>25.803161023183364</v>
      </c>
      <c r="AE73" s="113"/>
      <c r="AF73" s="116">
        <v>26.114649852692605</v>
      </c>
      <c r="AG73" s="113"/>
      <c r="AH73" s="116">
        <v>26.409179388190005</v>
      </c>
      <c r="AI73" s="113"/>
      <c r="AJ73" s="116">
        <v>26.931970251523129</v>
      </c>
      <c r="AK73" s="113"/>
      <c r="AL73" s="116">
        <v>28.258767651136161</v>
      </c>
      <c r="AM73" s="113"/>
      <c r="AN73" s="116">
        <v>27.856917184044658</v>
      </c>
      <c r="AO73" s="113"/>
      <c r="AP73" s="116">
        <v>28.250477179056912</v>
      </c>
      <c r="AQ73" s="113"/>
    </row>
    <row r="74" spans="2:43" x14ac:dyDescent="0.25">
      <c r="B74" s="109" t="s">
        <v>58</v>
      </c>
      <c r="C74" s="110" t="s">
        <v>9</v>
      </c>
      <c r="D74" s="111" t="s">
        <v>10</v>
      </c>
      <c r="E74" s="112"/>
      <c r="F74" s="111" t="s">
        <v>10</v>
      </c>
      <c r="G74" s="112"/>
      <c r="H74" s="111" t="s">
        <v>10</v>
      </c>
      <c r="I74" s="112"/>
      <c r="J74" s="111" t="s">
        <v>10</v>
      </c>
      <c r="K74" s="112"/>
      <c r="L74" s="111" t="s">
        <v>10</v>
      </c>
      <c r="M74" s="112"/>
      <c r="N74" s="111" t="s">
        <v>10</v>
      </c>
      <c r="O74" s="113"/>
      <c r="P74" s="111" t="s">
        <v>10</v>
      </c>
      <c r="Q74" s="113"/>
      <c r="R74" s="111" t="s">
        <v>10</v>
      </c>
      <c r="S74" s="113"/>
      <c r="T74" s="111" t="s">
        <v>10</v>
      </c>
      <c r="U74" s="113"/>
      <c r="V74" s="111" t="s">
        <v>10</v>
      </c>
      <c r="W74" s="113"/>
      <c r="X74" s="111">
        <v>0</v>
      </c>
      <c r="Y74" s="113">
        <v>14</v>
      </c>
      <c r="Z74" s="111" t="s">
        <v>10</v>
      </c>
      <c r="AA74" s="113"/>
      <c r="AB74" s="111" t="s">
        <v>10</v>
      </c>
      <c r="AC74" s="113"/>
      <c r="AD74" s="111">
        <v>0</v>
      </c>
      <c r="AE74" s="113"/>
      <c r="AF74" s="111" t="s">
        <v>10</v>
      </c>
      <c r="AG74" s="113"/>
      <c r="AH74" s="111" t="s">
        <v>10</v>
      </c>
      <c r="AI74" s="113"/>
      <c r="AJ74" s="111" t="s">
        <v>10</v>
      </c>
      <c r="AK74" s="113"/>
      <c r="AL74" s="111" t="s">
        <v>10</v>
      </c>
      <c r="AM74" s="113"/>
      <c r="AN74" s="111" t="s">
        <v>10</v>
      </c>
      <c r="AO74" s="113"/>
      <c r="AP74" s="111" t="s">
        <v>10</v>
      </c>
      <c r="AQ74" s="113"/>
    </row>
    <row r="75" spans="2:43" x14ac:dyDescent="0.25">
      <c r="B75" s="109" t="s">
        <v>59</v>
      </c>
      <c r="C75" s="110" t="s">
        <v>25</v>
      </c>
      <c r="D75" s="111" t="s">
        <v>10</v>
      </c>
      <c r="E75" s="112"/>
      <c r="F75" s="111">
        <v>0</v>
      </c>
      <c r="G75" s="112">
        <v>5</v>
      </c>
      <c r="H75" s="111">
        <v>0</v>
      </c>
      <c r="I75" s="112">
        <v>5</v>
      </c>
      <c r="J75" s="111">
        <v>0</v>
      </c>
      <c r="K75" s="112">
        <v>5</v>
      </c>
      <c r="L75" s="111">
        <v>0</v>
      </c>
      <c r="M75" s="112">
        <v>5</v>
      </c>
      <c r="N75" s="111">
        <v>0</v>
      </c>
      <c r="O75" s="113"/>
      <c r="P75" s="111">
        <v>0.48076923076923078</v>
      </c>
      <c r="Q75" s="113"/>
      <c r="R75" s="111">
        <v>0.47169811320754718</v>
      </c>
      <c r="S75" s="113"/>
      <c r="T75" s="111">
        <v>0.46728971962616822</v>
      </c>
      <c r="U75" s="113"/>
      <c r="V75" s="111">
        <v>0.4329004329004329</v>
      </c>
      <c r="W75" s="113"/>
      <c r="X75" s="111">
        <v>1.2</v>
      </c>
      <c r="Y75" s="113"/>
      <c r="Z75" s="111">
        <v>1.5873015873015872</v>
      </c>
      <c r="AA75" s="113"/>
      <c r="AB75" s="111">
        <v>2.3715415019762847</v>
      </c>
      <c r="AC75" s="113"/>
      <c r="AD75" s="111">
        <v>1.8796992481203008</v>
      </c>
      <c r="AE75" s="113"/>
      <c r="AF75" s="111">
        <v>2.8985507246376812</v>
      </c>
      <c r="AG75" s="113"/>
      <c r="AH75" s="111">
        <v>3.3582089552238807</v>
      </c>
      <c r="AI75" s="113"/>
      <c r="AJ75" s="111">
        <v>5.2208835341365463</v>
      </c>
      <c r="AK75" s="113"/>
      <c r="AL75" s="111">
        <v>7.7551020408163263</v>
      </c>
      <c r="AM75" s="113"/>
      <c r="AN75" s="111">
        <v>8.097165991902834</v>
      </c>
      <c r="AO75" s="113"/>
      <c r="AP75" s="111">
        <v>7.7235772357723578</v>
      </c>
      <c r="AQ75" s="113"/>
    </row>
    <row r="76" spans="2:43" ht="12" customHeight="1" x14ac:dyDescent="0.25">
      <c r="B76" s="109" t="s">
        <v>60</v>
      </c>
      <c r="C76" s="110" t="s">
        <v>9</v>
      </c>
      <c r="D76" s="111" t="s">
        <v>10</v>
      </c>
      <c r="E76" s="112"/>
      <c r="F76" s="111" t="s">
        <v>10</v>
      </c>
      <c r="G76" s="112"/>
      <c r="H76" s="111" t="s">
        <v>10</v>
      </c>
      <c r="I76" s="112"/>
      <c r="J76" s="111" t="s">
        <v>10</v>
      </c>
      <c r="K76" s="112"/>
      <c r="L76" s="111" t="s">
        <v>10</v>
      </c>
      <c r="M76" s="112"/>
      <c r="N76" s="111" t="s">
        <v>10</v>
      </c>
      <c r="O76" s="113"/>
      <c r="P76" s="111" t="s">
        <v>10</v>
      </c>
      <c r="Q76" s="113"/>
      <c r="R76" s="111" t="s">
        <v>10</v>
      </c>
      <c r="S76" s="113"/>
      <c r="T76" s="111" t="s">
        <v>10</v>
      </c>
      <c r="U76" s="113"/>
      <c r="V76" s="111" t="s">
        <v>10</v>
      </c>
      <c r="W76" s="113"/>
      <c r="X76" s="111" t="s">
        <v>10</v>
      </c>
      <c r="Y76" s="113"/>
      <c r="Z76" s="111" t="s">
        <v>10</v>
      </c>
      <c r="AA76" s="113"/>
      <c r="AB76" s="111" t="s">
        <v>10</v>
      </c>
      <c r="AC76" s="113"/>
      <c r="AD76" s="111">
        <v>30.76923076923077</v>
      </c>
      <c r="AE76" s="113"/>
      <c r="AF76" s="111" t="s">
        <v>10</v>
      </c>
      <c r="AG76" s="113"/>
      <c r="AH76" s="111" t="s">
        <v>10</v>
      </c>
      <c r="AI76" s="113"/>
      <c r="AJ76" s="111" t="s">
        <v>10</v>
      </c>
      <c r="AK76" s="113"/>
      <c r="AL76" s="111" t="s">
        <v>10</v>
      </c>
      <c r="AM76" s="113"/>
      <c r="AN76" s="111" t="s">
        <v>10</v>
      </c>
      <c r="AO76" s="113"/>
      <c r="AP76" s="111" t="s">
        <v>10</v>
      </c>
      <c r="AQ76" s="113"/>
    </row>
    <row r="77" spans="2:43" x14ac:dyDescent="0.25">
      <c r="B77" s="119" t="s">
        <v>61</v>
      </c>
      <c r="C77" s="120" t="s">
        <v>9</v>
      </c>
      <c r="D77" s="121" t="s">
        <v>10</v>
      </c>
      <c r="E77" s="122"/>
      <c r="F77" s="121" t="s">
        <v>10</v>
      </c>
      <c r="G77" s="122"/>
      <c r="H77" s="121" t="s">
        <v>10</v>
      </c>
      <c r="I77" s="122"/>
      <c r="J77" s="121" t="s">
        <v>10</v>
      </c>
      <c r="K77" s="122"/>
      <c r="L77" s="121" t="s">
        <v>10</v>
      </c>
      <c r="M77" s="122"/>
      <c r="N77" s="121">
        <v>0</v>
      </c>
      <c r="P77" s="121" t="s">
        <v>10</v>
      </c>
      <c r="R77" s="121" t="s">
        <v>10</v>
      </c>
      <c r="T77" s="121" t="s">
        <v>10</v>
      </c>
      <c r="V77" s="121" t="s">
        <v>10</v>
      </c>
      <c r="X77" s="121" t="s">
        <v>10</v>
      </c>
      <c r="Z77" s="121" t="s">
        <v>10</v>
      </c>
      <c r="AB77" s="121" t="s">
        <v>10</v>
      </c>
      <c r="AD77" s="121" t="s">
        <v>10</v>
      </c>
      <c r="AF77" s="121" t="s">
        <v>10</v>
      </c>
      <c r="AH77" s="121" t="s">
        <v>10</v>
      </c>
      <c r="AJ77" s="121" t="s">
        <v>10</v>
      </c>
      <c r="AL77" s="121" t="s">
        <v>10</v>
      </c>
      <c r="AN77" s="121" t="s">
        <v>10</v>
      </c>
      <c r="AP77" s="121" t="s">
        <v>10</v>
      </c>
    </row>
    <row r="78" spans="2:43" x14ac:dyDescent="0.25">
      <c r="B78" s="119" t="s">
        <v>62</v>
      </c>
      <c r="C78" s="120" t="s">
        <v>9</v>
      </c>
      <c r="D78" s="121" t="s">
        <v>10</v>
      </c>
      <c r="E78" s="122"/>
      <c r="F78" s="121" t="s">
        <v>10</v>
      </c>
      <c r="G78" s="122"/>
      <c r="H78" s="121" t="s">
        <v>10</v>
      </c>
      <c r="I78" s="122"/>
      <c r="J78" s="121" t="s">
        <v>10</v>
      </c>
      <c r="K78" s="122"/>
      <c r="L78" s="121" t="s">
        <v>10</v>
      </c>
      <c r="M78" s="122"/>
      <c r="N78" s="121" t="s">
        <v>10</v>
      </c>
      <c r="P78" s="121" t="s">
        <v>10</v>
      </c>
      <c r="R78" s="121" t="s">
        <v>10</v>
      </c>
      <c r="T78" s="121" t="s">
        <v>10</v>
      </c>
      <c r="V78" s="121" t="s">
        <v>10</v>
      </c>
      <c r="X78" s="121" t="s">
        <v>10</v>
      </c>
      <c r="Z78" s="121" t="s">
        <v>10</v>
      </c>
      <c r="AB78" s="121" t="s">
        <v>10</v>
      </c>
      <c r="AD78" s="121">
        <v>2.2479947843519801</v>
      </c>
      <c r="AF78" s="121">
        <v>2.2746227145271827</v>
      </c>
      <c r="AH78" s="121">
        <v>2.9429075222205925</v>
      </c>
      <c r="AJ78" s="121" t="s">
        <v>10</v>
      </c>
      <c r="AL78" s="121" t="s">
        <v>10</v>
      </c>
      <c r="AN78" s="121" t="s">
        <v>10</v>
      </c>
      <c r="AP78" s="121" t="s">
        <v>10</v>
      </c>
    </row>
    <row r="79" spans="2:43" s="118" customFormat="1" ht="12" customHeight="1" x14ac:dyDescent="0.25">
      <c r="B79" s="123" t="s">
        <v>63</v>
      </c>
      <c r="C79" s="124" t="s">
        <v>16</v>
      </c>
      <c r="D79" s="125" t="s">
        <v>10</v>
      </c>
      <c r="E79" s="126"/>
      <c r="F79" s="125">
        <v>2.3566353187377307</v>
      </c>
      <c r="G79" s="126"/>
      <c r="H79" s="125">
        <v>2.3567401234097485</v>
      </c>
      <c r="I79" s="126"/>
      <c r="J79" s="125">
        <v>2.3564858999875162</v>
      </c>
      <c r="K79" s="126"/>
      <c r="L79" s="125">
        <v>2.3567535719546324</v>
      </c>
      <c r="M79" s="126"/>
      <c r="N79" s="125">
        <v>2.3565521595181651</v>
      </c>
      <c r="O79" s="3"/>
      <c r="P79" s="125">
        <v>2.356750033491585</v>
      </c>
      <c r="Q79" s="3"/>
      <c r="R79" s="125">
        <v>2.3567258779110469</v>
      </c>
      <c r="S79" s="3"/>
      <c r="T79" s="125">
        <v>2.4258086759919317</v>
      </c>
      <c r="U79" s="3"/>
      <c r="V79" s="125">
        <v>2.4927314912776115</v>
      </c>
      <c r="W79" s="3"/>
      <c r="X79" s="125">
        <v>2.5864061958155125</v>
      </c>
      <c r="Y79" s="3"/>
      <c r="Z79" s="125">
        <v>3.2481381129509135</v>
      </c>
      <c r="AA79" s="3"/>
      <c r="AB79" s="125">
        <v>3.2544624325446243</v>
      </c>
      <c r="AC79" s="3"/>
      <c r="AD79" s="125">
        <v>3.2610876201597043</v>
      </c>
      <c r="AE79" s="3"/>
      <c r="AF79" s="125">
        <v>3.5823914053148691</v>
      </c>
      <c r="AG79" s="3"/>
      <c r="AH79" s="125">
        <v>3.9138943248532287</v>
      </c>
      <c r="AI79" s="3"/>
      <c r="AJ79" s="125">
        <v>4.2312852997160419</v>
      </c>
      <c r="AK79" s="3"/>
      <c r="AL79" s="125">
        <v>4.8219178082191778</v>
      </c>
      <c r="AM79" s="3"/>
      <c r="AN79" s="125">
        <v>4.9877977091757666</v>
      </c>
      <c r="AO79" s="3"/>
      <c r="AP79" s="125" t="s">
        <v>10</v>
      </c>
      <c r="AQ79" s="3"/>
    </row>
    <row r="80" spans="2:43" x14ac:dyDescent="0.25">
      <c r="B80" s="119" t="s">
        <v>64</v>
      </c>
      <c r="C80" s="120" t="s">
        <v>9</v>
      </c>
      <c r="D80" s="121" t="s">
        <v>10</v>
      </c>
      <c r="E80" s="122"/>
      <c r="F80" s="121">
        <v>2.5420169683509943</v>
      </c>
      <c r="G80" s="122">
        <v>1</v>
      </c>
      <c r="H80" s="121">
        <v>2.4819688026486171</v>
      </c>
      <c r="I80" s="122">
        <v>1</v>
      </c>
      <c r="J80" s="121">
        <v>2.9098636226502412</v>
      </c>
      <c r="K80" s="122">
        <v>1</v>
      </c>
      <c r="L80" s="121">
        <v>3.1198936503160577</v>
      </c>
      <c r="M80" s="122">
        <v>1</v>
      </c>
      <c r="N80" s="121">
        <v>3.635940099379618</v>
      </c>
      <c r="O80" s="3">
        <v>1</v>
      </c>
      <c r="P80" s="121">
        <v>3.4041368957889739</v>
      </c>
      <c r="Q80" s="3">
        <v>1</v>
      </c>
      <c r="R80" s="121">
        <v>3.773609706340642</v>
      </c>
      <c r="S80" s="3">
        <v>1</v>
      </c>
      <c r="T80" s="121">
        <v>3.6766034769323688</v>
      </c>
      <c r="U80" s="3">
        <v>1</v>
      </c>
      <c r="V80" s="121">
        <v>4.148801152335797</v>
      </c>
      <c r="W80" s="3">
        <v>1</v>
      </c>
      <c r="X80" s="121">
        <v>4.5580622564536819</v>
      </c>
      <c r="Y80" s="3">
        <v>1</v>
      </c>
      <c r="Z80" s="121">
        <v>4.2423983592782513</v>
      </c>
      <c r="AA80" s="3">
        <v>1</v>
      </c>
      <c r="AB80" s="121">
        <v>5.1846229257704692</v>
      </c>
      <c r="AC80" s="3">
        <v>1</v>
      </c>
      <c r="AD80" s="121">
        <v>4.3065694565439134</v>
      </c>
      <c r="AE80" s="3">
        <v>1</v>
      </c>
      <c r="AF80" s="121">
        <v>7.4152279634432743</v>
      </c>
      <c r="AG80" s="3">
        <v>1</v>
      </c>
      <c r="AH80" s="121">
        <v>8.3401473352794628</v>
      </c>
      <c r="AI80" s="3">
        <v>1</v>
      </c>
      <c r="AJ80" s="121">
        <v>7.4983490569138258</v>
      </c>
      <c r="AL80" s="121">
        <v>5.9085773314214691</v>
      </c>
      <c r="AN80" s="121">
        <v>5.4239896227162205</v>
      </c>
      <c r="AP80" s="121" t="s">
        <v>10</v>
      </c>
    </row>
    <row r="81" spans="2:43" x14ac:dyDescent="0.25">
      <c r="B81" s="119" t="s">
        <v>65</v>
      </c>
      <c r="C81" s="120" t="s">
        <v>9</v>
      </c>
      <c r="D81" s="121" t="s">
        <v>10</v>
      </c>
      <c r="E81" s="122"/>
      <c r="F81" s="121" t="s">
        <v>10</v>
      </c>
      <c r="G81" s="122"/>
      <c r="H81" s="121" t="s">
        <v>10</v>
      </c>
      <c r="I81" s="122"/>
      <c r="J81" s="121" t="s">
        <v>10</v>
      </c>
      <c r="K81" s="122"/>
      <c r="L81" s="121" t="s">
        <v>10</v>
      </c>
      <c r="M81" s="122"/>
      <c r="N81" s="121" t="s">
        <v>10</v>
      </c>
      <c r="P81" s="121">
        <v>2</v>
      </c>
      <c r="R81" s="121" t="s">
        <v>10</v>
      </c>
      <c r="T81" s="121" t="s">
        <v>10</v>
      </c>
      <c r="V81" s="121" t="s">
        <v>10</v>
      </c>
      <c r="X81" s="121" t="s">
        <v>10</v>
      </c>
      <c r="Z81" s="121" t="s">
        <v>10</v>
      </c>
      <c r="AB81" s="121" t="s">
        <v>10</v>
      </c>
      <c r="AD81" s="121" t="s">
        <v>10</v>
      </c>
      <c r="AF81" s="121" t="s">
        <v>10</v>
      </c>
      <c r="AH81" s="121" t="s">
        <v>10</v>
      </c>
      <c r="AJ81" s="121" t="s">
        <v>10</v>
      </c>
      <c r="AL81" s="121" t="s">
        <v>10</v>
      </c>
      <c r="AN81" s="121" t="s">
        <v>10</v>
      </c>
      <c r="AP81" s="121" t="s">
        <v>10</v>
      </c>
    </row>
    <row r="82" spans="2:43" x14ac:dyDescent="0.25">
      <c r="B82" s="109" t="s">
        <v>66</v>
      </c>
      <c r="C82" s="110" t="s">
        <v>16</v>
      </c>
      <c r="D82" s="111" t="s">
        <v>10</v>
      </c>
      <c r="E82" s="112"/>
      <c r="F82" s="111">
        <v>15.533165407220823</v>
      </c>
      <c r="G82" s="112"/>
      <c r="H82" s="111">
        <v>16.777583187390544</v>
      </c>
      <c r="I82" s="112"/>
      <c r="J82" s="111">
        <v>17.84998887157801</v>
      </c>
      <c r="K82" s="112"/>
      <c r="L82" s="111">
        <v>18.855441614290442</v>
      </c>
      <c r="M82" s="112"/>
      <c r="N82" s="111">
        <v>19.793590439978274</v>
      </c>
      <c r="O82" s="113"/>
      <c r="P82" s="111">
        <v>19.928638891803967</v>
      </c>
      <c r="Q82" s="113"/>
      <c r="R82" s="111">
        <v>20.073298429319372</v>
      </c>
      <c r="S82" s="113"/>
      <c r="T82" s="111">
        <v>20.879801734820322</v>
      </c>
      <c r="U82" s="113"/>
      <c r="V82" s="111">
        <v>21.454124579124578</v>
      </c>
      <c r="W82" s="113"/>
      <c r="X82" s="111">
        <v>22.398932895546892</v>
      </c>
      <c r="Y82" s="113"/>
      <c r="Z82" s="111">
        <v>21.926502200839391</v>
      </c>
      <c r="AA82" s="113"/>
      <c r="AB82" s="111">
        <v>23.02018235836492</v>
      </c>
      <c r="AC82" s="113"/>
      <c r="AD82" s="111">
        <v>24.067728280588589</v>
      </c>
      <c r="AE82" s="113"/>
      <c r="AF82" s="111">
        <v>24.827725982975274</v>
      </c>
      <c r="AG82" s="113">
        <v>4</v>
      </c>
      <c r="AH82" s="111">
        <v>24.481413021154243</v>
      </c>
      <c r="AI82" s="113"/>
      <c r="AJ82" s="111">
        <v>24.820750738085195</v>
      </c>
      <c r="AK82" s="113"/>
      <c r="AL82" s="111">
        <v>24.16921616204241</v>
      </c>
      <c r="AM82" s="113"/>
      <c r="AN82" s="111">
        <v>23.861784200804085</v>
      </c>
      <c r="AO82" s="113"/>
      <c r="AP82" s="111">
        <v>23.874688984392673</v>
      </c>
      <c r="AQ82" s="113"/>
    </row>
    <row r="83" spans="2:43" s="118" customFormat="1" ht="12" customHeight="1" x14ac:dyDescent="0.25">
      <c r="B83" s="114" t="s">
        <v>67</v>
      </c>
      <c r="C83" s="115" t="s">
        <v>9</v>
      </c>
      <c r="D83" s="116" t="s">
        <v>10</v>
      </c>
      <c r="E83" s="117"/>
      <c r="F83" s="116" t="s">
        <v>10</v>
      </c>
      <c r="G83" s="117"/>
      <c r="H83" s="116" t="s">
        <v>10</v>
      </c>
      <c r="I83" s="117"/>
      <c r="J83" s="116" t="s">
        <v>10</v>
      </c>
      <c r="K83" s="117"/>
      <c r="L83" s="116">
        <v>3.2499258535879632</v>
      </c>
      <c r="M83" s="117"/>
      <c r="N83" s="116">
        <v>3.3</v>
      </c>
      <c r="O83" s="113"/>
      <c r="P83" s="116">
        <v>3.4888888888888889</v>
      </c>
      <c r="Q83" s="113"/>
      <c r="R83" s="116">
        <v>4.1060606060606064</v>
      </c>
      <c r="S83" s="113"/>
      <c r="T83" s="116">
        <v>4.0376811594202895</v>
      </c>
      <c r="U83" s="113"/>
      <c r="V83" s="116">
        <v>3.8333333333333335</v>
      </c>
      <c r="W83" s="113"/>
      <c r="X83" s="116">
        <v>3.8533333333333335</v>
      </c>
      <c r="Y83" s="113"/>
      <c r="Z83" s="116">
        <v>4</v>
      </c>
      <c r="AA83" s="113"/>
      <c r="AB83" s="116" t="s">
        <v>10</v>
      </c>
      <c r="AC83" s="113"/>
      <c r="AD83" s="116" t="s">
        <v>10</v>
      </c>
      <c r="AE83" s="113"/>
      <c r="AF83" s="116" t="s">
        <v>10</v>
      </c>
      <c r="AG83" s="113"/>
      <c r="AH83" s="116" t="s">
        <v>10</v>
      </c>
      <c r="AI83" s="113"/>
      <c r="AJ83" s="116" t="s">
        <v>10</v>
      </c>
      <c r="AK83" s="113"/>
      <c r="AL83" s="116" t="s">
        <v>10</v>
      </c>
      <c r="AM83" s="113"/>
      <c r="AN83" s="116" t="s">
        <v>10</v>
      </c>
      <c r="AO83" s="113"/>
      <c r="AP83" s="116" t="s">
        <v>10</v>
      </c>
      <c r="AQ83" s="113"/>
    </row>
    <row r="84" spans="2:43" x14ac:dyDescent="0.25">
      <c r="B84" s="109" t="s">
        <v>68</v>
      </c>
      <c r="C84" s="110" t="s">
        <v>16</v>
      </c>
      <c r="D84" s="111">
        <v>5</v>
      </c>
      <c r="E84" s="112"/>
      <c r="F84" s="111">
        <v>11.813974427744391</v>
      </c>
      <c r="G84" s="112"/>
      <c r="H84" s="111">
        <v>16.912936703544467</v>
      </c>
      <c r="I84" s="112"/>
      <c r="J84" s="111">
        <v>20.127172617843147</v>
      </c>
      <c r="K84" s="112"/>
      <c r="L84" s="111">
        <v>16.863760696741242</v>
      </c>
      <c r="M84" s="112"/>
      <c r="N84" s="111">
        <v>21.849056603773583</v>
      </c>
      <c r="O84" s="113"/>
      <c r="P84" s="111">
        <v>21.996370235934663</v>
      </c>
      <c r="Q84" s="113"/>
      <c r="R84" s="111">
        <v>30.468999161319253</v>
      </c>
      <c r="S84" s="113">
        <v>4</v>
      </c>
      <c r="T84" s="111">
        <v>31.443258564123948</v>
      </c>
      <c r="U84" s="113"/>
      <c r="V84" s="111">
        <v>31.366558532049972</v>
      </c>
      <c r="W84" s="113"/>
      <c r="X84" s="111">
        <v>24.960588544403574</v>
      </c>
      <c r="Y84" s="113"/>
      <c r="Z84" s="111">
        <v>26.371951219512194</v>
      </c>
      <c r="AA84" s="113"/>
      <c r="AB84" s="111">
        <v>26.822429906542055</v>
      </c>
      <c r="AC84" s="113"/>
      <c r="AD84" s="111">
        <v>27.768166089965398</v>
      </c>
      <c r="AE84" s="113"/>
      <c r="AF84" s="111">
        <v>28.808520213667169</v>
      </c>
      <c r="AG84" s="113"/>
      <c r="AH84" s="111">
        <v>27.316880005474605</v>
      </c>
      <c r="AI84" s="113"/>
      <c r="AJ84" s="111">
        <v>26.525490621595861</v>
      </c>
      <c r="AK84" s="113"/>
      <c r="AL84" s="111">
        <v>24.885559717020392</v>
      </c>
      <c r="AM84" s="113"/>
      <c r="AN84" s="111">
        <v>25.91973244147157</v>
      </c>
      <c r="AO84" s="113"/>
      <c r="AP84" s="111">
        <v>23.418958276692713</v>
      </c>
      <c r="AQ84" s="113"/>
    </row>
    <row r="85" spans="2:43" ht="12" customHeight="1" x14ac:dyDescent="0.25">
      <c r="B85" s="109" t="s">
        <v>69</v>
      </c>
      <c r="C85" s="110" t="s">
        <v>9</v>
      </c>
      <c r="D85" s="111" t="s">
        <v>10</v>
      </c>
      <c r="E85" s="112"/>
      <c r="F85" s="111" t="s">
        <v>10</v>
      </c>
      <c r="G85" s="112"/>
      <c r="H85" s="111" t="s">
        <v>10</v>
      </c>
      <c r="I85" s="112"/>
      <c r="J85" s="111" t="s">
        <v>10</v>
      </c>
      <c r="K85" s="112"/>
      <c r="L85" s="111" t="s">
        <v>10</v>
      </c>
      <c r="M85" s="112"/>
      <c r="N85" s="111" t="s">
        <v>10</v>
      </c>
      <c r="O85" s="113"/>
      <c r="P85" s="111" t="s">
        <v>10</v>
      </c>
      <c r="Q85" s="113"/>
      <c r="R85" s="111">
        <v>14.700092990348967</v>
      </c>
      <c r="S85" s="113"/>
      <c r="T85" s="111" t="s">
        <v>10</v>
      </c>
      <c r="U85" s="113"/>
      <c r="V85" s="111" t="s">
        <v>10</v>
      </c>
      <c r="W85" s="113"/>
      <c r="X85" s="111" t="s">
        <v>10</v>
      </c>
      <c r="Y85" s="113"/>
      <c r="Z85" s="111" t="s">
        <v>10</v>
      </c>
      <c r="AA85" s="113"/>
      <c r="AB85" s="111" t="s">
        <v>10</v>
      </c>
      <c r="AC85" s="113"/>
      <c r="AD85" s="111" t="s">
        <v>10</v>
      </c>
      <c r="AE85" s="113"/>
      <c r="AF85" s="111" t="s">
        <v>10</v>
      </c>
      <c r="AG85" s="113"/>
      <c r="AH85" s="111" t="s">
        <v>10</v>
      </c>
      <c r="AI85" s="113"/>
      <c r="AJ85" s="111" t="s">
        <v>10</v>
      </c>
      <c r="AK85" s="113"/>
      <c r="AL85" s="111" t="s">
        <v>10</v>
      </c>
      <c r="AM85" s="113"/>
      <c r="AN85" s="111" t="s">
        <v>10</v>
      </c>
      <c r="AO85" s="113"/>
      <c r="AP85" s="111" t="s">
        <v>10</v>
      </c>
      <c r="AQ85" s="113"/>
    </row>
    <row r="86" spans="2:43" x14ac:dyDescent="0.25">
      <c r="B86" s="109" t="s">
        <v>70</v>
      </c>
      <c r="C86" s="110" t="s">
        <v>16</v>
      </c>
      <c r="D86" s="111" t="s">
        <v>10</v>
      </c>
      <c r="E86" s="112"/>
      <c r="F86" s="111">
        <v>0</v>
      </c>
      <c r="G86" s="112"/>
      <c r="H86" s="111">
        <v>0</v>
      </c>
      <c r="I86" s="112"/>
      <c r="J86" s="111">
        <v>0</v>
      </c>
      <c r="K86" s="112"/>
      <c r="L86" s="111">
        <v>0.10991798427327303</v>
      </c>
      <c r="M86" s="112"/>
      <c r="N86" s="111">
        <v>0.14613948201672486</v>
      </c>
      <c r="O86" s="113"/>
      <c r="P86" s="111">
        <v>0.10633077048912154</v>
      </c>
      <c r="Q86" s="113"/>
      <c r="R86" s="111">
        <v>1.3232514177693762</v>
      </c>
      <c r="S86" s="113"/>
      <c r="T86" s="111">
        <v>1.1038157769530879</v>
      </c>
      <c r="U86" s="113"/>
      <c r="V86" s="111">
        <v>1.4609571788413098</v>
      </c>
      <c r="W86" s="113"/>
      <c r="X86" s="111">
        <v>2.4900092222563788</v>
      </c>
      <c r="Y86" s="113"/>
      <c r="Z86" s="111">
        <v>3.0158599720601527</v>
      </c>
      <c r="AA86" s="113">
        <v>4</v>
      </c>
      <c r="AB86" s="111">
        <v>3.9803841438496117</v>
      </c>
      <c r="AC86" s="113">
        <v>10</v>
      </c>
      <c r="AD86" s="111">
        <v>4.7292889758643186</v>
      </c>
      <c r="AE86" s="113">
        <v>10</v>
      </c>
      <c r="AF86" s="111">
        <v>7.3396752501230109</v>
      </c>
      <c r="AG86" s="113">
        <v>10</v>
      </c>
      <c r="AH86" s="111">
        <v>11.789595951215466</v>
      </c>
      <c r="AI86" s="113">
        <v>10</v>
      </c>
      <c r="AJ86" s="111">
        <v>14.818816489361701</v>
      </c>
      <c r="AK86" s="113">
        <v>10</v>
      </c>
      <c r="AL86" s="111">
        <v>9.6710363591392525</v>
      </c>
      <c r="AM86" s="113" t="s">
        <v>39</v>
      </c>
      <c r="AN86" s="111">
        <v>10.294604435617345</v>
      </c>
      <c r="AO86" s="113">
        <v>10</v>
      </c>
      <c r="AP86" s="111">
        <v>13.271359008410801</v>
      </c>
      <c r="AQ86" s="113">
        <v>4</v>
      </c>
    </row>
    <row r="87" spans="2:43" x14ac:dyDescent="0.25">
      <c r="B87" s="119" t="s">
        <v>71</v>
      </c>
      <c r="C87" s="120" t="s">
        <v>16</v>
      </c>
      <c r="D87" s="121" t="s">
        <v>10</v>
      </c>
      <c r="E87" s="122"/>
      <c r="F87" s="121">
        <v>1.0301235407191864</v>
      </c>
      <c r="G87" s="122"/>
      <c r="H87" s="121">
        <v>1.3367473974902124</v>
      </c>
      <c r="I87" s="122"/>
      <c r="J87" s="121">
        <v>1.643382427739162</v>
      </c>
      <c r="K87" s="122"/>
      <c r="L87" s="121">
        <v>1.9132163956848502</v>
      </c>
      <c r="M87" s="122"/>
      <c r="N87" s="121">
        <v>2.4906040396219926</v>
      </c>
      <c r="P87" s="121">
        <v>3.4712655920356021</v>
      </c>
      <c r="R87" s="121">
        <v>4.2117890402035965</v>
      </c>
      <c r="T87" s="121">
        <v>4.6279230967773746</v>
      </c>
      <c r="V87" s="121">
        <v>4.8359397378764939</v>
      </c>
      <c r="X87" s="121">
        <v>6.8500963805964412</v>
      </c>
      <c r="Z87" s="121">
        <v>8.5514139347193279</v>
      </c>
      <c r="AB87" s="121">
        <v>9.7048230841803846</v>
      </c>
      <c r="AD87" s="121">
        <v>10.62756851023531</v>
      </c>
      <c r="AF87" s="121">
        <v>10.355749447990457</v>
      </c>
      <c r="AH87" s="121">
        <v>11.793634950051798</v>
      </c>
      <c r="AJ87" s="121">
        <v>11.349350760091312</v>
      </c>
      <c r="AL87" s="121">
        <v>11.487355637111067</v>
      </c>
      <c r="AN87" s="121">
        <v>11.529358224142687</v>
      </c>
      <c r="AP87" s="121">
        <v>12.921438789726334</v>
      </c>
    </row>
    <row r="88" spans="2:43" x14ac:dyDescent="0.25">
      <c r="B88" s="119" t="s">
        <v>72</v>
      </c>
      <c r="C88" s="120" t="s">
        <v>9</v>
      </c>
      <c r="D88" s="121" t="s">
        <v>10</v>
      </c>
      <c r="E88" s="122"/>
      <c r="F88" s="121" t="s">
        <v>10</v>
      </c>
      <c r="G88" s="122"/>
      <c r="H88" s="121" t="s">
        <v>10</v>
      </c>
      <c r="I88" s="122"/>
      <c r="J88" s="121" t="s">
        <v>10</v>
      </c>
      <c r="K88" s="122"/>
      <c r="L88" s="121" t="s">
        <v>10</v>
      </c>
      <c r="M88" s="122"/>
      <c r="N88" s="121" t="s">
        <v>10</v>
      </c>
      <c r="P88" s="121" t="s">
        <v>10</v>
      </c>
      <c r="R88" s="121" t="s">
        <v>10</v>
      </c>
      <c r="T88" s="121" t="s">
        <v>10</v>
      </c>
      <c r="V88" s="121" t="s">
        <v>10</v>
      </c>
      <c r="X88" s="121" t="s">
        <v>10</v>
      </c>
      <c r="Z88" s="121" t="s">
        <v>10</v>
      </c>
      <c r="AB88" s="121" t="s">
        <v>10</v>
      </c>
      <c r="AD88" s="121" t="s">
        <v>10</v>
      </c>
      <c r="AF88" s="121">
        <v>1.0554551170718527</v>
      </c>
      <c r="AG88" s="3">
        <v>15</v>
      </c>
      <c r="AH88" s="121" t="s">
        <v>10</v>
      </c>
      <c r="AJ88" s="121" t="s">
        <v>10</v>
      </c>
      <c r="AL88" s="121" t="s">
        <v>10</v>
      </c>
      <c r="AN88" s="121" t="s">
        <v>10</v>
      </c>
      <c r="AP88" s="121" t="s">
        <v>10</v>
      </c>
    </row>
    <row r="89" spans="2:43" s="118" customFormat="1" x14ac:dyDescent="0.25">
      <c r="B89" s="123" t="s">
        <v>73</v>
      </c>
      <c r="C89" s="124" t="s">
        <v>16</v>
      </c>
      <c r="D89" s="125">
        <v>4.644963039813832</v>
      </c>
      <c r="E89" s="126"/>
      <c r="F89" s="125">
        <v>23.007225599265972</v>
      </c>
      <c r="G89" s="126"/>
      <c r="H89" s="125">
        <v>26.207348340096662</v>
      </c>
      <c r="I89" s="126"/>
      <c r="J89" s="125">
        <v>29.03642257584103</v>
      </c>
      <c r="K89" s="126"/>
      <c r="L89" s="125">
        <v>34.917162800486601</v>
      </c>
      <c r="M89" s="126"/>
      <c r="N89" s="125">
        <v>38.133053483677735</v>
      </c>
      <c r="O89" s="3"/>
      <c r="P89" s="125">
        <v>41.274578839823107</v>
      </c>
      <c r="Q89" s="3"/>
      <c r="R89" s="125">
        <v>43.139118825836668</v>
      </c>
      <c r="S89" s="3"/>
      <c r="T89" s="125">
        <v>43.982169645719821</v>
      </c>
      <c r="U89" s="3"/>
      <c r="V89" s="125">
        <v>45.209866355919949</v>
      </c>
      <c r="W89" s="3"/>
      <c r="X89" s="125">
        <v>49.172693403462631</v>
      </c>
      <c r="Y89" s="3"/>
      <c r="Z89" s="125">
        <v>56.292103028587604</v>
      </c>
      <c r="AA89" s="3"/>
      <c r="AB89" s="125" t="s">
        <v>10</v>
      </c>
      <c r="AC89" s="3"/>
      <c r="AD89" s="125" t="s">
        <v>10</v>
      </c>
      <c r="AE89" s="3"/>
      <c r="AF89" s="125">
        <v>58.381563716721033</v>
      </c>
      <c r="AG89" s="3"/>
      <c r="AH89" s="125">
        <v>59.803024595016417</v>
      </c>
      <c r="AI89" s="3"/>
      <c r="AJ89" s="125">
        <v>59.928662988352002</v>
      </c>
      <c r="AK89" s="3"/>
      <c r="AL89" s="125">
        <v>58.294608364593245</v>
      </c>
      <c r="AM89" s="3"/>
      <c r="AN89" s="125">
        <v>58.363626195402944</v>
      </c>
      <c r="AO89" s="3"/>
      <c r="AP89" s="125">
        <v>58.652873046216122</v>
      </c>
      <c r="AQ89" s="3"/>
    </row>
    <row r="90" spans="2:43" x14ac:dyDescent="0.25">
      <c r="B90" s="119" t="s">
        <v>74</v>
      </c>
      <c r="C90" s="120" t="s">
        <v>25</v>
      </c>
      <c r="D90" s="121" t="s">
        <v>10</v>
      </c>
      <c r="E90" s="122"/>
      <c r="F90" s="121">
        <v>0</v>
      </c>
      <c r="G90" s="122"/>
      <c r="H90" s="121">
        <v>0</v>
      </c>
      <c r="I90" s="122"/>
      <c r="J90" s="121">
        <v>0</v>
      </c>
      <c r="K90" s="122"/>
      <c r="L90" s="121">
        <v>0</v>
      </c>
      <c r="M90" s="122"/>
      <c r="N90" s="121">
        <v>0</v>
      </c>
      <c r="P90" s="121">
        <v>0</v>
      </c>
      <c r="Q90" s="3">
        <v>5</v>
      </c>
      <c r="R90" s="121">
        <v>1.6315161161957819</v>
      </c>
      <c r="S90" s="3">
        <v>5</v>
      </c>
      <c r="T90" s="121">
        <v>2.0322773460848773</v>
      </c>
      <c r="U90" s="3">
        <v>5</v>
      </c>
      <c r="V90" s="121">
        <v>0.22336092497700696</v>
      </c>
      <c r="W90" s="3">
        <v>5</v>
      </c>
      <c r="X90" s="121">
        <v>1.1091808098356275</v>
      </c>
      <c r="Y90" s="3">
        <v>5</v>
      </c>
      <c r="Z90" s="121">
        <v>1.7741343447938334</v>
      </c>
      <c r="AA90" s="3">
        <v>5</v>
      </c>
      <c r="AB90" s="121">
        <v>0.48856053384175407</v>
      </c>
      <c r="AC90" s="3">
        <v>5</v>
      </c>
      <c r="AD90" s="121">
        <v>0.41661561083200588</v>
      </c>
      <c r="AE90" s="3">
        <v>5</v>
      </c>
      <c r="AF90" s="121">
        <v>0.85318165659438328</v>
      </c>
      <c r="AG90" s="3">
        <v>5</v>
      </c>
      <c r="AH90" s="121">
        <v>1.004119464469619</v>
      </c>
      <c r="AI90" s="3">
        <v>5</v>
      </c>
      <c r="AJ90" s="121">
        <v>2.5539965316096485</v>
      </c>
      <c r="AL90" s="121">
        <v>3.3167177914110431</v>
      </c>
      <c r="AN90" s="121">
        <v>3.2712133227597144</v>
      </c>
      <c r="AP90" s="121">
        <v>4.220907297830375</v>
      </c>
    </row>
    <row r="91" spans="2:43" x14ac:dyDescent="0.25">
      <c r="B91" s="119" t="s">
        <v>75</v>
      </c>
      <c r="C91" s="120" t="s">
        <v>9</v>
      </c>
      <c r="D91" s="121" t="s">
        <v>10</v>
      </c>
      <c r="E91" s="122"/>
      <c r="F91" s="121" t="s">
        <v>10</v>
      </c>
      <c r="G91" s="122"/>
      <c r="H91" s="121" t="s">
        <v>10</v>
      </c>
      <c r="I91" s="122"/>
      <c r="J91" s="121" t="s">
        <v>10</v>
      </c>
      <c r="K91" s="122"/>
      <c r="L91" s="121" t="s">
        <v>10</v>
      </c>
      <c r="M91" s="122"/>
      <c r="N91" s="121" t="s">
        <v>10</v>
      </c>
      <c r="P91" s="121">
        <v>4.4025175801886656</v>
      </c>
      <c r="Q91" s="3">
        <v>16</v>
      </c>
      <c r="R91" s="121" t="s">
        <v>10</v>
      </c>
      <c r="T91" s="121" t="s">
        <v>10</v>
      </c>
      <c r="V91" s="121" t="s">
        <v>10</v>
      </c>
      <c r="X91" s="121" t="s">
        <v>10</v>
      </c>
      <c r="Z91" s="121" t="s">
        <v>10</v>
      </c>
      <c r="AB91" s="121" t="s">
        <v>10</v>
      </c>
      <c r="AD91" s="121" t="s">
        <v>10</v>
      </c>
      <c r="AF91" s="121" t="s">
        <v>10</v>
      </c>
      <c r="AH91" s="121" t="s">
        <v>10</v>
      </c>
      <c r="AJ91" s="121" t="s">
        <v>10</v>
      </c>
      <c r="AL91" s="121" t="s">
        <v>10</v>
      </c>
      <c r="AN91" s="121">
        <v>66.695262464626154</v>
      </c>
      <c r="AO91" s="3">
        <v>16</v>
      </c>
      <c r="AP91" s="121" t="s">
        <v>10</v>
      </c>
    </row>
    <row r="92" spans="2:43" ht="12" customHeight="1" x14ac:dyDescent="0.25">
      <c r="B92" s="109" t="s">
        <v>76</v>
      </c>
      <c r="C92" s="110" t="s">
        <v>9</v>
      </c>
      <c r="D92" s="111" t="s">
        <v>10</v>
      </c>
      <c r="E92" s="112"/>
      <c r="F92" s="111" t="s">
        <v>10</v>
      </c>
      <c r="G92" s="112"/>
      <c r="H92" s="111" t="s">
        <v>10</v>
      </c>
      <c r="I92" s="112"/>
      <c r="J92" s="111" t="s">
        <v>10</v>
      </c>
      <c r="K92" s="112"/>
      <c r="L92" s="111" t="s">
        <v>10</v>
      </c>
      <c r="M92" s="112"/>
      <c r="N92" s="111" t="s">
        <v>10</v>
      </c>
      <c r="O92" s="113"/>
      <c r="P92" s="111" t="s">
        <v>10</v>
      </c>
      <c r="Q92" s="113"/>
      <c r="R92" s="111" t="s">
        <v>10</v>
      </c>
      <c r="S92" s="113"/>
      <c r="T92" s="111" t="s">
        <v>10</v>
      </c>
      <c r="U92" s="113"/>
      <c r="V92" s="111" t="s">
        <v>10</v>
      </c>
      <c r="W92" s="113"/>
      <c r="X92" s="111" t="s">
        <v>10</v>
      </c>
      <c r="Y92" s="113"/>
      <c r="Z92" s="111">
        <v>0</v>
      </c>
      <c r="AA92" s="113"/>
      <c r="AB92" s="111">
        <v>0</v>
      </c>
      <c r="AC92" s="113"/>
      <c r="AD92" s="111">
        <v>0</v>
      </c>
      <c r="AE92" s="113"/>
      <c r="AF92" s="111">
        <v>0</v>
      </c>
      <c r="AG92" s="113"/>
      <c r="AH92" s="111">
        <v>0</v>
      </c>
      <c r="AI92" s="113"/>
      <c r="AJ92" s="111">
        <v>0</v>
      </c>
      <c r="AK92" s="113"/>
      <c r="AL92" s="111">
        <v>0</v>
      </c>
      <c r="AM92" s="113"/>
      <c r="AN92" s="111">
        <v>0</v>
      </c>
      <c r="AO92" s="113"/>
      <c r="AP92" s="111" t="s">
        <v>10</v>
      </c>
      <c r="AQ92" s="113"/>
    </row>
    <row r="93" spans="2:43" s="118" customFormat="1" ht="21" x14ac:dyDescent="0.25">
      <c r="B93" s="114" t="s">
        <v>77</v>
      </c>
      <c r="C93" s="115" t="s">
        <v>9</v>
      </c>
      <c r="D93" s="116" t="s">
        <v>10</v>
      </c>
      <c r="E93" s="117"/>
      <c r="F93" s="116" t="s">
        <v>10</v>
      </c>
      <c r="G93" s="117"/>
      <c r="H93" s="116" t="s">
        <v>10</v>
      </c>
      <c r="I93" s="117"/>
      <c r="J93" s="116" t="s">
        <v>10</v>
      </c>
      <c r="K93" s="117"/>
      <c r="L93" s="116" t="s">
        <v>10</v>
      </c>
      <c r="M93" s="117"/>
      <c r="N93" s="116" t="s">
        <v>10</v>
      </c>
      <c r="O93" s="113"/>
      <c r="P93" s="116" t="s">
        <v>10</v>
      </c>
      <c r="Q93" s="113"/>
      <c r="R93" s="116" t="s">
        <v>10</v>
      </c>
      <c r="S93" s="113"/>
      <c r="T93" s="116">
        <v>15.079364879131113</v>
      </c>
      <c r="U93" s="113">
        <v>1</v>
      </c>
      <c r="V93" s="116" t="s">
        <v>10</v>
      </c>
      <c r="W93" s="113"/>
      <c r="X93" s="116" t="s">
        <v>10</v>
      </c>
      <c r="Y93" s="113"/>
      <c r="Z93" s="116" t="s">
        <v>10</v>
      </c>
      <c r="AA93" s="113"/>
      <c r="AB93" s="116" t="s">
        <v>10</v>
      </c>
      <c r="AC93" s="113"/>
      <c r="AD93" s="116" t="s">
        <v>10</v>
      </c>
      <c r="AE93" s="113"/>
      <c r="AF93" s="116" t="s">
        <v>10</v>
      </c>
      <c r="AG93" s="113"/>
      <c r="AH93" s="116" t="s">
        <v>10</v>
      </c>
      <c r="AI93" s="113"/>
      <c r="AJ93" s="116" t="s">
        <v>10</v>
      </c>
      <c r="AK93" s="113"/>
      <c r="AL93" s="116" t="s">
        <v>10</v>
      </c>
      <c r="AM93" s="113"/>
      <c r="AN93" s="116" t="s">
        <v>10</v>
      </c>
      <c r="AO93" s="113"/>
      <c r="AP93" s="116" t="s">
        <v>10</v>
      </c>
      <c r="AQ93" s="113"/>
    </row>
    <row r="94" spans="2:43" x14ac:dyDescent="0.25">
      <c r="B94" s="109" t="s">
        <v>78</v>
      </c>
      <c r="C94" s="110" t="s">
        <v>9</v>
      </c>
      <c r="D94" s="111" t="s">
        <v>10</v>
      </c>
      <c r="E94" s="112"/>
      <c r="F94" s="111" t="s">
        <v>10</v>
      </c>
      <c r="G94" s="112"/>
      <c r="H94" s="111" t="s">
        <v>10</v>
      </c>
      <c r="I94" s="112"/>
      <c r="J94" s="111" t="s">
        <v>10</v>
      </c>
      <c r="K94" s="112"/>
      <c r="L94" s="111" t="s">
        <v>10</v>
      </c>
      <c r="M94" s="112"/>
      <c r="N94" s="111" t="s">
        <v>10</v>
      </c>
      <c r="O94" s="113"/>
      <c r="P94" s="111" t="s">
        <v>10</v>
      </c>
      <c r="Q94" s="113"/>
      <c r="R94" s="111" t="s">
        <v>10</v>
      </c>
      <c r="S94" s="113"/>
      <c r="T94" s="111" t="s">
        <v>10</v>
      </c>
      <c r="U94" s="113"/>
      <c r="V94" s="111" t="s">
        <v>10</v>
      </c>
      <c r="W94" s="113"/>
      <c r="X94" s="111" t="s">
        <v>10</v>
      </c>
      <c r="Y94" s="113"/>
      <c r="Z94" s="111" t="s">
        <v>10</v>
      </c>
      <c r="AA94" s="113"/>
      <c r="AB94" s="111">
        <v>0</v>
      </c>
      <c r="AC94" s="113"/>
      <c r="AD94" s="111">
        <v>0</v>
      </c>
      <c r="AE94" s="113"/>
      <c r="AF94" s="111">
        <v>0</v>
      </c>
      <c r="AG94" s="113"/>
      <c r="AH94" s="111">
        <v>0</v>
      </c>
      <c r="AI94" s="113"/>
      <c r="AJ94" s="111">
        <v>0</v>
      </c>
      <c r="AK94" s="113"/>
      <c r="AL94" s="111">
        <v>0</v>
      </c>
      <c r="AM94" s="113"/>
      <c r="AN94" s="111">
        <v>0</v>
      </c>
      <c r="AO94" s="113"/>
      <c r="AP94" s="111" t="s">
        <v>10</v>
      </c>
      <c r="AQ94" s="113"/>
    </row>
    <row r="95" spans="2:43" x14ac:dyDescent="0.25">
      <c r="B95" s="109" t="s">
        <v>79</v>
      </c>
      <c r="C95" s="110" t="s">
        <v>9</v>
      </c>
      <c r="D95" s="111" t="s">
        <v>10</v>
      </c>
      <c r="E95" s="112"/>
      <c r="F95" s="111" t="s">
        <v>10</v>
      </c>
      <c r="G95" s="112"/>
      <c r="H95" s="111" t="s">
        <v>10</v>
      </c>
      <c r="I95" s="112"/>
      <c r="J95" s="111" t="s">
        <v>10</v>
      </c>
      <c r="K95" s="112"/>
      <c r="L95" s="111" t="s">
        <v>10</v>
      </c>
      <c r="M95" s="112"/>
      <c r="N95" s="111" t="s">
        <v>10</v>
      </c>
      <c r="O95" s="113"/>
      <c r="P95" s="111">
        <v>39.934208171028729</v>
      </c>
      <c r="Q95" s="113" t="s">
        <v>80</v>
      </c>
      <c r="R95" s="111">
        <v>44.35000187636382</v>
      </c>
      <c r="S95" s="113" t="s">
        <v>80</v>
      </c>
      <c r="T95" s="111">
        <v>45.402368524511331</v>
      </c>
      <c r="U95" s="113" t="s">
        <v>80</v>
      </c>
      <c r="V95" s="111">
        <v>47.018018718549804</v>
      </c>
      <c r="W95" s="113" t="s">
        <v>80</v>
      </c>
      <c r="X95" s="111">
        <v>48.171970679266913</v>
      </c>
      <c r="Y95" s="113" t="s">
        <v>80</v>
      </c>
      <c r="Z95" s="111">
        <v>49.208875816680575</v>
      </c>
      <c r="AA95" s="113" t="s">
        <v>80</v>
      </c>
      <c r="AB95" s="111">
        <v>50.893590697131501</v>
      </c>
      <c r="AC95" s="113" t="s">
        <v>80</v>
      </c>
      <c r="AD95" s="111">
        <v>53.200871995541874</v>
      </c>
      <c r="AE95" s="113">
        <v>17</v>
      </c>
      <c r="AF95" s="111">
        <v>55.210131216229314</v>
      </c>
      <c r="AG95" s="113">
        <v>17</v>
      </c>
      <c r="AH95" s="111">
        <v>56.363871660825424</v>
      </c>
      <c r="AI95" s="113">
        <v>17</v>
      </c>
      <c r="AJ95" s="111">
        <v>56.882000920669022</v>
      </c>
      <c r="AK95" s="113">
        <v>17</v>
      </c>
      <c r="AL95" s="111">
        <v>57.984923873994276</v>
      </c>
      <c r="AM95" s="113">
        <v>17</v>
      </c>
      <c r="AN95" s="111">
        <v>56.226486725047515</v>
      </c>
      <c r="AO95" s="113">
        <v>17</v>
      </c>
      <c r="AP95" s="111" t="s">
        <v>10</v>
      </c>
      <c r="AQ95" s="113"/>
    </row>
    <row r="96" spans="2:43" x14ac:dyDescent="0.25">
      <c r="B96" s="109" t="s">
        <v>81</v>
      </c>
      <c r="C96" s="110" t="s">
        <v>16</v>
      </c>
      <c r="D96" s="111" t="s">
        <v>10</v>
      </c>
      <c r="E96" s="112"/>
      <c r="F96" s="111" t="s">
        <v>10</v>
      </c>
      <c r="G96" s="112"/>
      <c r="H96" s="111" t="s">
        <v>10</v>
      </c>
      <c r="I96" s="112"/>
      <c r="J96" s="111">
        <v>2.0509446807995801</v>
      </c>
      <c r="K96" s="112"/>
      <c r="L96" s="111">
        <v>1.7028980058054388</v>
      </c>
      <c r="M96" s="112"/>
      <c r="N96" s="111">
        <v>1.6948770791930112</v>
      </c>
      <c r="O96" s="113"/>
      <c r="P96" s="111">
        <v>2.1210249700550019</v>
      </c>
      <c r="Q96" s="113"/>
      <c r="R96" s="111" t="s">
        <v>10</v>
      </c>
      <c r="S96" s="113"/>
      <c r="T96" s="111">
        <v>2.4042276745573425</v>
      </c>
      <c r="U96" s="113">
        <v>4</v>
      </c>
      <c r="V96" s="111">
        <v>3.1173056875372271</v>
      </c>
      <c r="W96" s="113"/>
      <c r="X96" s="111">
        <v>3.2534970492791824</v>
      </c>
      <c r="Y96" s="113"/>
      <c r="Z96" s="111">
        <v>0.93952306051702361</v>
      </c>
      <c r="AA96" s="113"/>
      <c r="AB96" s="111">
        <v>0.89042691703559051</v>
      </c>
      <c r="AC96" s="113">
        <v>4</v>
      </c>
      <c r="AD96" s="111">
        <v>2.4634894193326544</v>
      </c>
      <c r="AE96" s="113"/>
      <c r="AF96" s="111">
        <v>3.5389400846733525</v>
      </c>
      <c r="AG96" s="113"/>
      <c r="AH96" s="111">
        <v>4.3793711318229649</v>
      </c>
      <c r="AI96" s="113"/>
      <c r="AJ96" s="111">
        <v>5.709681791745993</v>
      </c>
      <c r="AK96" s="113"/>
      <c r="AL96" s="111">
        <v>6.1885020612252122</v>
      </c>
      <c r="AM96" s="113"/>
      <c r="AN96" s="111">
        <v>8.4210147789110028</v>
      </c>
      <c r="AO96" s="113"/>
      <c r="AP96" s="111">
        <v>6.5600981630445911</v>
      </c>
      <c r="AQ96" s="113"/>
    </row>
    <row r="97" spans="1:43" x14ac:dyDescent="0.25">
      <c r="B97" s="119" t="s">
        <v>82</v>
      </c>
      <c r="C97" s="120" t="s">
        <v>16</v>
      </c>
      <c r="D97" s="121" t="s">
        <v>10</v>
      </c>
      <c r="E97" s="122"/>
      <c r="F97" s="121">
        <v>1.7749781423611128</v>
      </c>
      <c r="G97" s="122"/>
      <c r="H97" s="121">
        <v>4.6017021016871675</v>
      </c>
      <c r="I97" s="122">
        <v>10</v>
      </c>
      <c r="J97" s="121">
        <v>4.6017094147511015</v>
      </c>
      <c r="K97" s="122">
        <v>10</v>
      </c>
      <c r="L97" s="121">
        <v>7.7391069375889625</v>
      </c>
      <c r="M97" s="122"/>
      <c r="N97" s="121">
        <v>4.6018348483864324</v>
      </c>
      <c r="O97" s="3">
        <v>10</v>
      </c>
      <c r="P97" s="121">
        <v>4.6019606496773511</v>
      </c>
      <c r="Q97" s="3">
        <v>10</v>
      </c>
      <c r="R97" s="121">
        <v>1.4642902041097698</v>
      </c>
      <c r="T97" s="121">
        <v>7.6558380360879026</v>
      </c>
      <c r="U97" s="3">
        <v>4</v>
      </c>
      <c r="V97" s="121">
        <v>11.040502586833233</v>
      </c>
      <c r="X97" s="121">
        <v>18.845244039545989</v>
      </c>
      <c r="Y97" s="3">
        <v>4</v>
      </c>
      <c r="Z97" s="121">
        <v>17.055213072720441</v>
      </c>
      <c r="AB97" s="121">
        <v>14.034174730136117</v>
      </c>
      <c r="AD97" s="121">
        <v>20.460527020331156</v>
      </c>
      <c r="AF97" s="121">
        <v>17.343526747733176</v>
      </c>
      <c r="AH97" s="121">
        <v>17.687380530963349</v>
      </c>
      <c r="AJ97" s="121">
        <v>20.242056158178997</v>
      </c>
      <c r="AL97" s="121">
        <v>30.312630764807501</v>
      </c>
      <c r="AN97" s="121">
        <v>36.322090655676114</v>
      </c>
      <c r="AP97" s="121">
        <v>28.011811592409696</v>
      </c>
      <c r="AQ97" s="3">
        <v>4</v>
      </c>
    </row>
    <row r="98" spans="1:43" x14ac:dyDescent="0.25">
      <c r="B98" s="119" t="s">
        <v>83</v>
      </c>
      <c r="C98" s="120" t="s">
        <v>16</v>
      </c>
      <c r="D98" s="121" t="s">
        <v>10</v>
      </c>
      <c r="E98" s="122"/>
      <c r="F98" s="121" t="s">
        <v>10</v>
      </c>
      <c r="G98" s="122"/>
      <c r="H98" s="121" t="s">
        <v>10</v>
      </c>
      <c r="I98" s="122"/>
      <c r="J98" s="121" t="s">
        <v>10</v>
      </c>
      <c r="K98" s="122"/>
      <c r="L98" s="121" t="s">
        <v>10</v>
      </c>
      <c r="M98" s="122"/>
      <c r="N98" s="121" t="s">
        <v>10</v>
      </c>
      <c r="P98" s="121" t="s">
        <v>10</v>
      </c>
      <c r="R98" s="121" t="s">
        <v>10</v>
      </c>
      <c r="T98" s="121" t="s">
        <v>10</v>
      </c>
      <c r="V98" s="121" t="s">
        <v>10</v>
      </c>
      <c r="X98" s="121" t="s">
        <v>10</v>
      </c>
      <c r="Z98" s="121" t="s">
        <v>10</v>
      </c>
      <c r="AB98" s="121" t="s">
        <v>10</v>
      </c>
      <c r="AD98" s="121" t="s">
        <v>10</v>
      </c>
      <c r="AF98" s="121">
        <v>15.398345837956043</v>
      </c>
      <c r="AH98" s="121">
        <v>15.178321392460658</v>
      </c>
      <c r="AJ98" s="121">
        <v>17.559502757978372</v>
      </c>
      <c r="AL98" s="121">
        <v>16.683096039945301</v>
      </c>
      <c r="AN98" s="121">
        <v>19.534496971971805</v>
      </c>
      <c r="AP98" s="121">
        <v>15.503536456177262</v>
      </c>
    </row>
    <row r="99" spans="1:43" s="118" customFormat="1" x14ac:dyDescent="0.25">
      <c r="B99" s="123" t="s">
        <v>84</v>
      </c>
      <c r="C99" s="124" t="s">
        <v>9</v>
      </c>
      <c r="D99" s="125" t="s">
        <v>10</v>
      </c>
      <c r="E99" s="126"/>
      <c r="F99" s="125" t="s">
        <v>10</v>
      </c>
      <c r="G99" s="126"/>
      <c r="H99" s="125" t="s">
        <v>10</v>
      </c>
      <c r="I99" s="126"/>
      <c r="J99" s="125" t="s">
        <v>10</v>
      </c>
      <c r="K99" s="126"/>
      <c r="L99" s="125" t="s">
        <v>10</v>
      </c>
      <c r="M99" s="126"/>
      <c r="N99" s="125" t="s">
        <v>10</v>
      </c>
      <c r="O99" s="3"/>
      <c r="P99" s="125" t="s">
        <v>10</v>
      </c>
      <c r="Q99" s="3"/>
      <c r="R99" s="125">
        <v>0.99818511796733211</v>
      </c>
      <c r="S99" s="3">
        <v>18</v>
      </c>
      <c r="T99" s="125">
        <v>0.970873786407767</v>
      </c>
      <c r="U99" s="3">
        <v>18</v>
      </c>
      <c r="V99" s="125">
        <v>1.0300429184549356</v>
      </c>
      <c r="W99" s="3">
        <v>18</v>
      </c>
      <c r="X99" s="125">
        <v>1.001669449081803</v>
      </c>
      <c r="Y99" s="3">
        <v>18</v>
      </c>
      <c r="Z99" s="125">
        <v>0.97244732576985415</v>
      </c>
      <c r="AA99" s="3">
        <v>18</v>
      </c>
      <c r="AB99" s="125">
        <v>1.0228166797797009</v>
      </c>
      <c r="AC99" s="3">
        <v>18</v>
      </c>
      <c r="AD99" s="125">
        <v>0.99312452253628725</v>
      </c>
      <c r="AE99" s="3">
        <v>18</v>
      </c>
      <c r="AF99" s="125">
        <v>0.96582466567607728</v>
      </c>
      <c r="AG99" s="3">
        <v>18</v>
      </c>
      <c r="AH99" s="125">
        <v>1.0108303249097472</v>
      </c>
      <c r="AI99" s="3">
        <v>18</v>
      </c>
      <c r="AJ99" s="125">
        <v>0.98176718092566617</v>
      </c>
      <c r="AK99" s="3">
        <v>18</v>
      </c>
      <c r="AL99" s="125">
        <v>1.0217983651226159</v>
      </c>
      <c r="AM99" s="3">
        <v>18</v>
      </c>
      <c r="AN99" s="125">
        <v>0.99140779907468601</v>
      </c>
      <c r="AO99" s="3">
        <v>18</v>
      </c>
      <c r="AP99" s="125" t="s">
        <v>10</v>
      </c>
      <c r="AQ99" s="3"/>
    </row>
    <row r="100" spans="1:43" x14ac:dyDescent="0.25">
      <c r="B100" s="119" t="s">
        <v>85</v>
      </c>
      <c r="C100" s="120" t="s">
        <v>16</v>
      </c>
      <c r="D100" s="121">
        <v>12.5</v>
      </c>
      <c r="E100" s="122"/>
      <c r="F100" s="121">
        <v>20.11747430249633</v>
      </c>
      <c r="G100" s="122"/>
      <c r="H100" s="121">
        <v>23.423944476576054</v>
      </c>
      <c r="I100" s="122"/>
      <c r="J100" s="121">
        <v>25.095160413268079</v>
      </c>
      <c r="K100" s="122"/>
      <c r="L100" s="121">
        <v>27.035409666580513</v>
      </c>
      <c r="M100" s="122"/>
      <c r="N100" s="121">
        <v>28.835002635740643</v>
      </c>
      <c r="P100" s="121">
        <v>28.763511732138149</v>
      </c>
      <c r="R100" s="121">
        <v>29.054053167445343</v>
      </c>
      <c r="T100" s="121">
        <v>31.208000633624067</v>
      </c>
      <c r="V100" s="121">
        <v>31.614206826748873</v>
      </c>
      <c r="X100" s="121">
        <v>33.49320814979508</v>
      </c>
      <c r="Z100" s="121">
        <v>34.239796302546011</v>
      </c>
      <c r="AB100" s="121">
        <v>37.275449414124672</v>
      </c>
      <c r="AD100" s="121">
        <v>35.817461384305588</v>
      </c>
      <c r="AF100" s="121">
        <v>34.13265921297819</v>
      </c>
      <c r="AH100" s="121">
        <v>36.749950648669419</v>
      </c>
      <c r="AJ100" s="121">
        <v>34.371303856898628</v>
      </c>
      <c r="AL100" s="121">
        <v>33.11093798512011</v>
      </c>
      <c r="AN100" s="121">
        <v>32.752638372700396</v>
      </c>
      <c r="AP100" s="121">
        <v>33.364926441267066</v>
      </c>
    </row>
    <row r="101" spans="1:43" x14ac:dyDescent="0.25">
      <c r="B101" s="119" t="s">
        <v>86</v>
      </c>
      <c r="C101" s="120" t="s">
        <v>16</v>
      </c>
      <c r="D101" s="121">
        <v>22.204339809459583</v>
      </c>
      <c r="E101" s="122"/>
      <c r="F101" s="121">
        <v>29.254245398179542</v>
      </c>
      <c r="G101" s="122"/>
      <c r="H101" s="121">
        <v>30.740188170816296</v>
      </c>
      <c r="I101" s="122"/>
      <c r="J101" s="121">
        <v>31.422551808536078</v>
      </c>
      <c r="K101" s="122"/>
      <c r="L101" s="121">
        <v>32.187716061999453</v>
      </c>
      <c r="M101" s="122"/>
      <c r="N101" s="121">
        <v>31.72725518675535</v>
      </c>
      <c r="P101" s="121">
        <v>31.705770450221941</v>
      </c>
      <c r="R101" s="121">
        <v>33.041301627033789</v>
      </c>
      <c r="T101" s="121">
        <v>31.969205834683954</v>
      </c>
      <c r="V101" s="121">
        <v>32.465419039869815</v>
      </c>
      <c r="X101" s="121">
        <v>33.469387755102041</v>
      </c>
      <c r="Z101" s="121">
        <v>35.020242914979754</v>
      </c>
      <c r="AB101" s="121">
        <v>33.489681050656664</v>
      </c>
      <c r="AD101" s="121">
        <v>33.94327538883806</v>
      </c>
      <c r="AF101" s="121">
        <v>33.486644259685121</v>
      </c>
      <c r="AH101" s="121">
        <v>34.261124336202158</v>
      </c>
      <c r="AJ101" s="121">
        <v>33.746630727762806</v>
      </c>
      <c r="AL101" s="121">
        <v>34.592917123037608</v>
      </c>
      <c r="AN101" s="121">
        <v>34.77403156384505</v>
      </c>
      <c r="AP101" s="121">
        <v>33.619481429572531</v>
      </c>
    </row>
    <row r="102" spans="1:43" ht="25.8" customHeight="1" x14ac:dyDescent="0.25">
      <c r="B102" s="109" t="s">
        <v>87</v>
      </c>
      <c r="C102" s="110" t="s">
        <v>9</v>
      </c>
      <c r="D102" s="111" t="s">
        <v>10</v>
      </c>
      <c r="E102" s="112"/>
      <c r="F102" s="111" t="s">
        <v>10</v>
      </c>
      <c r="G102" s="112"/>
      <c r="H102" s="111" t="s">
        <v>10</v>
      </c>
      <c r="I102" s="112"/>
      <c r="J102" s="111" t="s">
        <v>10</v>
      </c>
      <c r="K102" s="112"/>
      <c r="L102" s="111" t="s">
        <v>10</v>
      </c>
      <c r="M102" s="112"/>
      <c r="N102" s="111" t="s">
        <v>10</v>
      </c>
      <c r="O102" s="113"/>
      <c r="P102" s="111" t="s">
        <v>10</v>
      </c>
      <c r="Q102" s="113"/>
      <c r="R102" s="111" t="s">
        <v>10</v>
      </c>
      <c r="S102" s="113"/>
      <c r="T102" s="111" t="s">
        <v>10</v>
      </c>
      <c r="U102" s="113"/>
      <c r="V102" s="111" t="s">
        <v>10</v>
      </c>
      <c r="W102" s="113"/>
      <c r="X102" s="111" t="s">
        <v>10</v>
      </c>
      <c r="Y102" s="113"/>
      <c r="Z102" s="111" t="s">
        <v>10</v>
      </c>
      <c r="AA102" s="113"/>
      <c r="AB102" s="111" t="s">
        <v>10</v>
      </c>
      <c r="AC102" s="113"/>
      <c r="AD102" s="111" t="s">
        <v>10</v>
      </c>
      <c r="AE102" s="113"/>
      <c r="AF102" s="111">
        <v>0</v>
      </c>
      <c r="AG102" s="113">
        <v>19</v>
      </c>
      <c r="AH102" s="111">
        <v>0</v>
      </c>
      <c r="AI102" s="113">
        <v>19</v>
      </c>
      <c r="AJ102" s="111" t="s">
        <v>10</v>
      </c>
      <c r="AK102" s="113"/>
      <c r="AL102" s="111" t="s">
        <v>10</v>
      </c>
      <c r="AM102" s="113"/>
      <c r="AN102" s="111" t="s">
        <v>10</v>
      </c>
      <c r="AO102" s="113"/>
      <c r="AP102" s="111" t="s">
        <v>10</v>
      </c>
      <c r="AQ102" s="113"/>
    </row>
    <row r="103" spans="1:43" s="118" customFormat="1" x14ac:dyDescent="0.25">
      <c r="B103" s="114" t="s">
        <v>88</v>
      </c>
      <c r="C103" s="115" t="s">
        <v>9</v>
      </c>
      <c r="D103" s="116" t="s">
        <v>10</v>
      </c>
      <c r="E103" s="117"/>
      <c r="F103" s="116" t="s">
        <v>10</v>
      </c>
      <c r="G103" s="117"/>
      <c r="H103" s="116" t="s">
        <v>10</v>
      </c>
      <c r="I103" s="117"/>
      <c r="J103" s="116" t="s">
        <v>10</v>
      </c>
      <c r="K103" s="117"/>
      <c r="L103" s="116" t="s">
        <v>10</v>
      </c>
      <c r="M103" s="117"/>
      <c r="N103" s="116" t="s">
        <v>10</v>
      </c>
      <c r="O103" s="113"/>
      <c r="P103" s="116" t="s">
        <v>10</v>
      </c>
      <c r="Q103" s="113"/>
      <c r="R103" s="116" t="s">
        <v>10</v>
      </c>
      <c r="S103" s="113"/>
      <c r="T103" s="116" t="s">
        <v>10</v>
      </c>
      <c r="U103" s="113"/>
      <c r="V103" s="116" t="s">
        <v>10</v>
      </c>
      <c r="W103" s="113"/>
      <c r="X103" s="116" t="s">
        <v>10</v>
      </c>
      <c r="Y103" s="113"/>
      <c r="Z103" s="116" t="s">
        <v>10</v>
      </c>
      <c r="AA103" s="113"/>
      <c r="AB103" s="116" t="s">
        <v>10</v>
      </c>
      <c r="AC103" s="113"/>
      <c r="AD103" s="116" t="s">
        <v>10</v>
      </c>
      <c r="AE103" s="113"/>
      <c r="AF103" s="116" t="s">
        <v>10</v>
      </c>
      <c r="AG103" s="113"/>
      <c r="AH103" s="116" t="s">
        <v>10</v>
      </c>
      <c r="AI103" s="113"/>
      <c r="AJ103" s="116" t="s">
        <v>10</v>
      </c>
      <c r="AK103" s="113"/>
      <c r="AL103" s="116">
        <v>1.1428571428571428</v>
      </c>
      <c r="AM103" s="113"/>
      <c r="AN103" s="116">
        <v>2.030456852791878</v>
      </c>
      <c r="AO103" s="113"/>
      <c r="AP103" s="116" t="s">
        <v>10</v>
      </c>
      <c r="AQ103" s="113"/>
    </row>
    <row r="104" spans="1:43" x14ac:dyDescent="0.25">
      <c r="B104" s="109" t="s">
        <v>89</v>
      </c>
      <c r="C104" s="110" t="s">
        <v>9</v>
      </c>
      <c r="D104" s="111" t="s">
        <v>10</v>
      </c>
      <c r="E104" s="112"/>
      <c r="F104" s="111" t="s">
        <v>10</v>
      </c>
      <c r="G104" s="112"/>
      <c r="H104" s="111" t="s">
        <v>10</v>
      </c>
      <c r="I104" s="112"/>
      <c r="J104" s="111" t="s">
        <v>10</v>
      </c>
      <c r="K104" s="112"/>
      <c r="L104" s="111" t="s">
        <v>10</v>
      </c>
      <c r="M104" s="112"/>
      <c r="N104" s="111" t="s">
        <v>10</v>
      </c>
      <c r="O104" s="113"/>
      <c r="P104" s="111" t="s">
        <v>10</v>
      </c>
      <c r="Q104" s="113"/>
      <c r="R104" s="111">
        <v>6.7796611179739744E-2</v>
      </c>
      <c r="S104" s="113">
        <v>20</v>
      </c>
      <c r="T104" s="111" t="s">
        <v>10</v>
      </c>
      <c r="U104" s="113"/>
      <c r="V104" s="111" t="s">
        <v>10</v>
      </c>
      <c r="W104" s="113"/>
      <c r="X104" s="111" t="s">
        <v>10</v>
      </c>
      <c r="Y104" s="113"/>
      <c r="Z104" s="111" t="s">
        <v>10</v>
      </c>
      <c r="AA104" s="113"/>
      <c r="AB104" s="111" t="s">
        <v>10</v>
      </c>
      <c r="AC104" s="113"/>
      <c r="AD104" s="111" t="s">
        <v>10</v>
      </c>
      <c r="AE104" s="113"/>
      <c r="AF104" s="111" t="s">
        <v>10</v>
      </c>
      <c r="AG104" s="113"/>
      <c r="AH104" s="111" t="s">
        <v>10</v>
      </c>
      <c r="AI104" s="113"/>
      <c r="AJ104" s="111" t="s">
        <v>10</v>
      </c>
      <c r="AK104" s="113"/>
      <c r="AL104" s="111" t="s">
        <v>10</v>
      </c>
      <c r="AM104" s="113"/>
      <c r="AN104" s="111" t="s">
        <v>10</v>
      </c>
      <c r="AO104" s="113"/>
      <c r="AP104" s="111" t="s">
        <v>10</v>
      </c>
      <c r="AQ104" s="113"/>
    </row>
    <row r="105" spans="1:43" x14ac:dyDescent="0.25">
      <c r="B105" s="109" t="s">
        <v>90</v>
      </c>
      <c r="C105" s="110" t="s">
        <v>16</v>
      </c>
      <c r="D105" s="111" t="s">
        <v>10</v>
      </c>
      <c r="E105" s="112"/>
      <c r="F105" s="111">
        <v>0</v>
      </c>
      <c r="G105" s="112"/>
      <c r="H105" s="111">
        <v>0</v>
      </c>
      <c r="I105" s="112"/>
      <c r="J105" s="111">
        <v>0</v>
      </c>
      <c r="K105" s="112"/>
      <c r="L105" s="111">
        <v>0</v>
      </c>
      <c r="M105" s="112"/>
      <c r="N105" s="111">
        <v>0</v>
      </c>
      <c r="O105" s="113"/>
      <c r="P105" s="111">
        <v>0</v>
      </c>
      <c r="Q105" s="113"/>
      <c r="R105" s="111">
        <v>0</v>
      </c>
      <c r="S105" s="113"/>
      <c r="T105" s="111">
        <v>0</v>
      </c>
      <c r="U105" s="113"/>
      <c r="V105" s="111">
        <v>0</v>
      </c>
      <c r="W105" s="113"/>
      <c r="X105" s="111">
        <v>0</v>
      </c>
      <c r="Y105" s="113">
        <v>4</v>
      </c>
      <c r="Z105" s="111">
        <v>0</v>
      </c>
      <c r="AA105" s="113"/>
      <c r="AB105" s="111">
        <v>0</v>
      </c>
      <c r="AC105" s="113"/>
      <c r="AD105" s="111">
        <v>0</v>
      </c>
      <c r="AE105" s="113"/>
      <c r="AF105" s="111">
        <v>0</v>
      </c>
      <c r="AG105" s="113"/>
      <c r="AH105" s="111">
        <v>0</v>
      </c>
      <c r="AI105" s="113"/>
      <c r="AJ105" s="111">
        <v>0</v>
      </c>
      <c r="AK105" s="113"/>
      <c r="AL105" s="111">
        <v>0</v>
      </c>
      <c r="AM105" s="113"/>
      <c r="AN105" s="111">
        <v>0</v>
      </c>
      <c r="AO105" s="113"/>
      <c r="AP105" s="111">
        <v>0</v>
      </c>
      <c r="AQ105" s="113"/>
    </row>
    <row r="106" spans="1:43" ht="16.2" customHeight="1" x14ac:dyDescent="0.25">
      <c r="B106" s="109" t="s">
        <v>91</v>
      </c>
      <c r="C106" s="110" t="s">
        <v>9</v>
      </c>
      <c r="D106" s="111" t="s">
        <v>10</v>
      </c>
      <c r="E106" s="112"/>
      <c r="F106" s="111">
        <v>5.9057643546235719</v>
      </c>
      <c r="G106" s="112" t="s">
        <v>92</v>
      </c>
      <c r="H106" s="111" t="s">
        <v>10</v>
      </c>
      <c r="I106" s="112"/>
      <c r="J106" s="111" t="s">
        <v>10</v>
      </c>
      <c r="K106" s="112"/>
      <c r="L106" s="111" t="s">
        <v>10</v>
      </c>
      <c r="M106" s="112"/>
      <c r="N106" s="111" t="s">
        <v>10</v>
      </c>
      <c r="O106" s="113"/>
      <c r="P106" s="111" t="s">
        <v>10</v>
      </c>
      <c r="Q106" s="113"/>
      <c r="R106" s="111" t="s">
        <v>10</v>
      </c>
      <c r="S106" s="113"/>
      <c r="T106" s="111" t="s">
        <v>10</v>
      </c>
      <c r="U106" s="113"/>
      <c r="V106" s="111" t="s">
        <v>10</v>
      </c>
      <c r="W106" s="113"/>
      <c r="X106" s="111" t="s">
        <v>10</v>
      </c>
      <c r="Y106" s="113"/>
      <c r="Z106" s="111" t="s">
        <v>10</v>
      </c>
      <c r="AA106" s="113"/>
      <c r="AB106" s="111" t="s">
        <v>10</v>
      </c>
      <c r="AC106" s="113"/>
      <c r="AD106" s="111" t="s">
        <v>10</v>
      </c>
      <c r="AE106" s="113"/>
      <c r="AF106" s="111" t="s">
        <v>10</v>
      </c>
      <c r="AG106" s="113"/>
      <c r="AH106" s="111" t="s">
        <v>10</v>
      </c>
      <c r="AI106" s="113"/>
      <c r="AJ106" s="111" t="s">
        <v>10</v>
      </c>
      <c r="AK106" s="113"/>
      <c r="AL106" s="111" t="s">
        <v>10</v>
      </c>
      <c r="AM106" s="113"/>
      <c r="AN106" s="111" t="s">
        <v>10</v>
      </c>
      <c r="AO106" s="113"/>
      <c r="AP106" s="111" t="s">
        <v>10</v>
      </c>
      <c r="AQ106" s="113"/>
    </row>
    <row r="107" spans="1:43" x14ac:dyDescent="0.25">
      <c r="B107" s="119" t="s">
        <v>93</v>
      </c>
      <c r="C107" s="120" t="s">
        <v>9</v>
      </c>
      <c r="D107" s="121" t="s">
        <v>10</v>
      </c>
      <c r="E107" s="122"/>
      <c r="F107" s="121" t="s">
        <v>10</v>
      </c>
      <c r="G107" s="122"/>
      <c r="H107" s="121" t="s">
        <v>10</v>
      </c>
      <c r="I107" s="122"/>
      <c r="J107" s="121" t="s">
        <v>10</v>
      </c>
      <c r="K107" s="122"/>
      <c r="L107" s="121" t="s">
        <v>10</v>
      </c>
      <c r="M107" s="122"/>
      <c r="N107" s="121" t="s">
        <v>10</v>
      </c>
      <c r="P107" s="121" t="s">
        <v>10</v>
      </c>
      <c r="R107" s="121" t="s">
        <v>10</v>
      </c>
      <c r="T107" s="121" t="s">
        <v>10</v>
      </c>
      <c r="V107" s="121" t="s">
        <v>10</v>
      </c>
      <c r="X107" s="121" t="s">
        <v>10</v>
      </c>
      <c r="Z107" s="121" t="s">
        <v>10</v>
      </c>
      <c r="AB107" s="121" t="s">
        <v>10</v>
      </c>
      <c r="AD107" s="121" t="s">
        <v>10</v>
      </c>
      <c r="AF107" s="121" t="s">
        <v>10</v>
      </c>
      <c r="AH107" s="121">
        <v>8.4908776925288461</v>
      </c>
      <c r="AJ107" s="121" t="s">
        <v>10</v>
      </c>
      <c r="AL107" s="121">
        <v>14.179211794458078</v>
      </c>
      <c r="AN107" s="121">
        <v>14.337723683573479</v>
      </c>
      <c r="AP107" s="121" t="s">
        <v>10</v>
      </c>
    </row>
    <row r="108" spans="1:43" x14ac:dyDescent="0.25">
      <c r="B108" s="119" t="s">
        <v>94</v>
      </c>
      <c r="C108" s="120" t="s">
        <v>16</v>
      </c>
      <c r="D108" s="121">
        <v>2.5830258302583027</v>
      </c>
      <c r="E108" s="122"/>
      <c r="F108" s="121">
        <v>6.9896193771626294</v>
      </c>
      <c r="G108" s="122"/>
      <c r="H108" s="121">
        <v>6.4605042016806724</v>
      </c>
      <c r="I108" s="122"/>
      <c r="J108" s="121">
        <v>7.2965659429160494</v>
      </c>
      <c r="K108" s="122"/>
      <c r="L108" s="121">
        <v>8.7169132725494531</v>
      </c>
      <c r="M108" s="122"/>
      <c r="N108" s="121">
        <v>10.244968854815525</v>
      </c>
      <c r="P108" s="121">
        <v>8.3524768804853622</v>
      </c>
      <c r="Q108" s="3">
        <v>4</v>
      </c>
      <c r="R108" s="121">
        <v>9.1028759479181574</v>
      </c>
      <c r="T108" s="121">
        <v>10.506022740065294</v>
      </c>
      <c r="V108" s="121">
        <v>13.316703988208282</v>
      </c>
      <c r="X108" s="121">
        <v>15.661249688546828</v>
      </c>
      <c r="Z108" s="121">
        <v>18.114518379317218</v>
      </c>
      <c r="AB108" s="121">
        <v>20.031567969784945</v>
      </c>
      <c r="AD108" s="121">
        <v>22.081656124209317</v>
      </c>
      <c r="AF108" s="121">
        <v>23.261728099569172</v>
      </c>
      <c r="AH108" s="121">
        <v>24.272405351321517</v>
      </c>
      <c r="AJ108" s="121">
        <v>25.250332977623401</v>
      </c>
      <c r="AL108" s="121">
        <v>26.183010146661385</v>
      </c>
      <c r="AN108" s="121">
        <v>26.873396724236088</v>
      </c>
      <c r="AP108" s="121">
        <v>27.413537771829297</v>
      </c>
    </row>
    <row r="109" spans="1:43" s="118" customFormat="1" x14ac:dyDescent="0.25">
      <c r="B109" s="123" t="s">
        <v>95</v>
      </c>
      <c r="C109" s="124" t="s">
        <v>16</v>
      </c>
      <c r="D109" s="125">
        <v>13.943700289842225</v>
      </c>
      <c r="E109" s="126"/>
      <c r="F109" s="125">
        <v>21.240100855854255</v>
      </c>
      <c r="G109" s="126"/>
      <c r="H109" s="125">
        <v>21.820631510184086</v>
      </c>
      <c r="I109" s="126"/>
      <c r="J109" s="125">
        <v>21.479003720484403</v>
      </c>
      <c r="K109" s="126"/>
      <c r="L109" s="125">
        <v>21.433702193748786</v>
      </c>
      <c r="M109" s="126"/>
      <c r="N109" s="125">
        <v>21.628027032100618</v>
      </c>
      <c r="O109" s="3"/>
      <c r="P109" s="125">
        <v>21.77456600287973</v>
      </c>
      <c r="Q109" s="3"/>
      <c r="R109" s="125">
        <v>22.064087891966125</v>
      </c>
      <c r="S109" s="3"/>
      <c r="T109" s="125">
        <v>22.105050323508266</v>
      </c>
      <c r="U109" s="3"/>
      <c r="V109" s="125">
        <v>22.741871991697533</v>
      </c>
      <c r="W109" s="3"/>
      <c r="X109" s="125">
        <v>22.863005023120234</v>
      </c>
      <c r="Y109" s="3"/>
      <c r="Z109" s="125">
        <v>23.347814753671042</v>
      </c>
      <c r="AA109" s="3"/>
      <c r="AB109" s="125">
        <v>24.060504979913137</v>
      </c>
      <c r="AC109" s="3"/>
      <c r="AD109" s="125">
        <v>24.600224329911086</v>
      </c>
      <c r="AE109" s="3"/>
      <c r="AF109" s="125">
        <v>24.516909267134114</v>
      </c>
      <c r="AG109" s="3"/>
      <c r="AH109" s="125">
        <v>25.269876183736663</v>
      </c>
      <c r="AI109" s="3"/>
      <c r="AJ109" s="125">
        <v>25.952451172433829</v>
      </c>
      <c r="AK109" s="3"/>
      <c r="AL109" s="125">
        <v>26.483549865502045</v>
      </c>
      <c r="AM109" s="3"/>
      <c r="AN109" s="125">
        <v>26.02326848385793</v>
      </c>
      <c r="AO109" s="3"/>
      <c r="AP109" s="125" t="s">
        <v>10</v>
      </c>
      <c r="AQ109" s="3"/>
    </row>
    <row r="110" spans="1:43" x14ac:dyDescent="0.25">
      <c r="B110" s="119" t="s">
        <v>96</v>
      </c>
      <c r="C110" s="120" t="s">
        <v>9</v>
      </c>
      <c r="D110" s="121">
        <v>0</v>
      </c>
      <c r="E110" s="122"/>
      <c r="F110" s="121">
        <v>0</v>
      </c>
      <c r="G110" s="122"/>
      <c r="H110" s="121" t="s">
        <v>10</v>
      </c>
      <c r="I110" s="122"/>
      <c r="J110" s="121" t="s">
        <v>10</v>
      </c>
      <c r="K110" s="122"/>
      <c r="L110" s="121" t="s">
        <v>10</v>
      </c>
      <c r="M110" s="122"/>
      <c r="N110" s="121" t="s">
        <v>10</v>
      </c>
      <c r="P110" s="121">
        <v>0</v>
      </c>
      <c r="R110" s="121" t="s">
        <v>10</v>
      </c>
      <c r="T110" s="121" t="s">
        <v>10</v>
      </c>
      <c r="V110" s="121" t="s">
        <v>10</v>
      </c>
      <c r="X110" s="121" t="s">
        <v>10</v>
      </c>
      <c r="Z110" s="121" t="s">
        <v>10</v>
      </c>
      <c r="AB110" s="121" t="s">
        <v>10</v>
      </c>
      <c r="AD110" s="121" t="s">
        <v>10</v>
      </c>
      <c r="AF110" s="121" t="s">
        <v>10</v>
      </c>
      <c r="AH110" s="121" t="s">
        <v>10</v>
      </c>
      <c r="AJ110" s="121" t="s">
        <v>10</v>
      </c>
      <c r="AL110" s="121" t="s">
        <v>10</v>
      </c>
      <c r="AN110" s="121" t="s">
        <v>10</v>
      </c>
      <c r="AP110" s="121" t="s">
        <v>10</v>
      </c>
    </row>
    <row r="111" spans="1:43" x14ac:dyDescent="0.25">
      <c r="A111" s="127"/>
      <c r="B111" s="128"/>
      <c r="C111" s="128"/>
      <c r="D111" s="129"/>
      <c r="E111" s="130"/>
      <c r="F111" s="129"/>
      <c r="G111" s="130"/>
      <c r="H111" s="129"/>
      <c r="I111" s="130"/>
      <c r="J111" s="129"/>
      <c r="K111" s="130"/>
      <c r="L111" s="129"/>
      <c r="M111" s="130"/>
      <c r="N111" s="129"/>
      <c r="O111" s="130"/>
      <c r="P111" s="129"/>
      <c r="Q111" s="131"/>
      <c r="R111" s="129"/>
      <c r="S111" s="130"/>
      <c r="T111" s="129"/>
      <c r="U111" s="130"/>
      <c r="V111" s="129"/>
      <c r="W111" s="131"/>
      <c r="X111" s="129"/>
      <c r="Y111" s="130"/>
      <c r="Z111" s="129"/>
      <c r="AA111" s="131"/>
      <c r="AB111" s="131"/>
      <c r="AC111" s="131"/>
      <c r="AD111" s="131"/>
      <c r="AE111" s="131"/>
      <c r="AF111" s="129"/>
      <c r="AG111" s="130"/>
      <c r="AH111" s="129"/>
      <c r="AI111" s="130"/>
      <c r="AJ111" s="131"/>
      <c r="AK111" s="131"/>
      <c r="AL111" s="131"/>
      <c r="AM111" s="131"/>
      <c r="AN111" s="131"/>
      <c r="AO111" s="131"/>
      <c r="AP111" s="129"/>
      <c r="AQ111" s="130"/>
    </row>
    <row r="112" spans="1:43" x14ac:dyDescent="0.25">
      <c r="A112" s="132"/>
      <c r="B112" s="132"/>
      <c r="C112" s="132"/>
      <c r="D112" s="133"/>
      <c r="E112" s="134"/>
      <c r="F112" s="135"/>
      <c r="G112" s="136"/>
      <c r="H112" s="135"/>
      <c r="I112" s="136"/>
      <c r="J112" s="133"/>
      <c r="K112" s="134"/>
      <c r="L112" s="133"/>
      <c r="M112" s="134"/>
      <c r="N112" s="133"/>
      <c r="O112" s="134"/>
      <c r="P112" s="135"/>
      <c r="Q112" s="136"/>
      <c r="R112" s="133"/>
      <c r="S112" s="134"/>
      <c r="T112" s="133"/>
      <c r="U112" s="134"/>
      <c r="V112" s="133"/>
      <c r="W112" s="134"/>
      <c r="X112" s="135"/>
      <c r="Y112" s="136"/>
      <c r="Z112" s="133"/>
      <c r="AF112" s="135"/>
      <c r="AG112" s="136"/>
      <c r="AH112" s="133"/>
      <c r="AI112" s="134"/>
      <c r="AP112" s="135"/>
      <c r="AQ112" s="136"/>
    </row>
    <row r="113" spans="1:44" s="143" customFormat="1" ht="12.75" customHeight="1" x14ac:dyDescent="0.25">
      <c r="A113" s="137" t="s">
        <v>97</v>
      </c>
      <c r="B113" s="138"/>
      <c r="C113" s="138"/>
      <c r="D113" s="139"/>
      <c r="E113" s="140"/>
      <c r="F113" s="141"/>
      <c r="G113" s="139"/>
      <c r="H113" s="142"/>
      <c r="I113" s="141"/>
      <c r="J113" s="140"/>
      <c r="K113" s="141"/>
    </row>
    <row r="114" spans="1:44" s="143" customFormat="1" ht="12.75" customHeight="1" x14ac:dyDescent="0.25">
      <c r="A114" s="144" t="s">
        <v>98</v>
      </c>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row>
    <row r="115" spans="1:44" s="143" customFormat="1" ht="13.2" customHeight="1" x14ac:dyDescent="0.25">
      <c r="A115" s="146" t="s">
        <v>99</v>
      </c>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8"/>
      <c r="AK115" s="148"/>
      <c r="AL115" s="148"/>
      <c r="AM115" s="148"/>
      <c r="AN115" s="148"/>
      <c r="AO115" s="148"/>
      <c r="AP115" s="148"/>
      <c r="AQ115" s="148"/>
    </row>
    <row r="116" spans="1:44" s="149" customFormat="1" ht="16.95" customHeight="1" x14ac:dyDescent="0.25">
      <c r="A116" s="146" t="s">
        <v>100</v>
      </c>
      <c r="B116" s="146"/>
      <c r="C116" s="146"/>
      <c r="D116" s="146"/>
      <c r="E116" s="146"/>
      <c r="F116" s="146"/>
      <c r="G116" s="146"/>
      <c r="H116" s="146"/>
      <c r="I116" s="146"/>
      <c r="J116" s="146"/>
      <c r="K116" s="146"/>
      <c r="L116" s="146"/>
      <c r="M116" s="146"/>
      <c r="N116" s="146"/>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row>
    <row r="117" spans="1:44" s="8" customFormat="1" x14ac:dyDescent="0.25">
      <c r="A117" s="150"/>
      <c r="B117" s="150"/>
      <c r="C117" s="150"/>
      <c r="D117" s="150"/>
      <c r="E117" s="150"/>
      <c r="F117" s="150"/>
      <c r="G117" s="150"/>
      <c r="H117" s="150"/>
      <c r="I117" s="150"/>
      <c r="J117" s="151"/>
    </row>
    <row r="118" spans="1:44" hidden="1" x14ac:dyDescent="0.25">
      <c r="A118" s="8"/>
      <c r="B118" s="152"/>
      <c r="C118" s="152"/>
      <c r="D118" s="153"/>
      <c r="E118" s="154"/>
      <c r="F118" s="152"/>
      <c r="G118" s="153"/>
      <c r="H118" s="154"/>
      <c r="I118" s="152"/>
      <c r="J118" s="155"/>
      <c r="K118" s="36"/>
      <c r="L118" s="8"/>
      <c r="M118" s="156"/>
      <c r="N118" s="8"/>
      <c r="O118" s="8"/>
      <c r="P118" s="8"/>
      <c r="Q118" s="8"/>
      <c r="R118" s="152"/>
      <c r="S118" s="153"/>
      <c r="T118" s="154"/>
      <c r="U118" s="152"/>
      <c r="V118" s="155"/>
      <c r="W118" s="36"/>
      <c r="X118" s="8"/>
      <c r="Y118" s="156"/>
      <c r="Z118" s="8"/>
      <c r="AA118" s="8"/>
      <c r="AB118" s="8"/>
      <c r="AC118" s="8"/>
      <c r="AD118" s="8"/>
      <c r="AE118" s="8"/>
      <c r="AF118" s="8"/>
      <c r="AG118" s="8"/>
      <c r="AH118" s="8"/>
      <c r="AI118" s="157"/>
      <c r="AJ118" s="8"/>
      <c r="AK118" s="8"/>
      <c r="AL118" s="8"/>
      <c r="AM118" s="8"/>
      <c r="AN118" s="8"/>
      <c r="AO118" s="8"/>
      <c r="AP118" s="8"/>
      <c r="AQ118" s="8"/>
    </row>
    <row r="119" spans="1:44" x14ac:dyDescent="0.25">
      <c r="A119" s="132" t="s">
        <v>101</v>
      </c>
      <c r="B119" s="158"/>
      <c r="C119" s="158"/>
      <c r="D119" s="159"/>
      <c r="E119" s="160"/>
      <c r="F119" s="159"/>
      <c r="G119" s="160"/>
      <c r="H119" s="161"/>
      <c r="I119" s="160"/>
      <c r="J119" s="162"/>
      <c r="K119" s="162"/>
      <c r="L119" s="162"/>
      <c r="M119" s="163"/>
      <c r="N119" s="162"/>
      <c r="O119" s="162"/>
      <c r="P119" s="162"/>
      <c r="Q119" s="162"/>
      <c r="R119" s="159"/>
      <c r="S119" s="160"/>
      <c r="T119" s="161"/>
      <c r="U119" s="160"/>
      <c r="V119" s="162"/>
      <c r="W119" s="162"/>
      <c r="X119" s="162"/>
      <c r="Y119" s="163"/>
      <c r="Z119" s="162"/>
      <c r="AA119" s="162"/>
      <c r="AB119" s="162"/>
      <c r="AC119" s="162"/>
      <c r="AD119" s="162"/>
      <c r="AE119" s="162"/>
      <c r="AF119" s="162"/>
      <c r="AG119" s="162"/>
      <c r="AH119" s="162"/>
      <c r="AI119" s="164"/>
      <c r="AJ119" s="162"/>
      <c r="AK119" s="162"/>
      <c r="AL119" s="162"/>
      <c r="AM119" s="162"/>
      <c r="AN119" s="162"/>
      <c r="AO119" s="162"/>
      <c r="AP119" s="162"/>
      <c r="AQ119" s="162"/>
    </row>
    <row r="120" spans="1:44" ht="3" customHeight="1" x14ac:dyDescent="0.25">
      <c r="A120" s="132"/>
      <c r="B120" s="165" t="s">
        <v>102</v>
      </c>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2"/>
      <c r="AK120" s="162"/>
      <c r="AL120" s="162"/>
      <c r="AM120" s="162"/>
      <c r="AN120" s="162"/>
      <c r="AO120" s="162"/>
      <c r="AP120" s="162"/>
      <c r="AQ120" s="162"/>
    </row>
    <row r="121" spans="1:44" s="143" customFormat="1" ht="12.75" customHeight="1" x14ac:dyDescent="0.25">
      <c r="A121" s="166">
        <v>1</v>
      </c>
      <c r="B121" s="167" t="s">
        <v>103</v>
      </c>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c r="AG121" s="168"/>
      <c r="AH121" s="168"/>
      <c r="AI121" s="168"/>
      <c r="AJ121" s="168"/>
      <c r="AK121" s="168"/>
      <c r="AL121" s="168"/>
      <c r="AM121" s="168"/>
      <c r="AN121" s="168"/>
      <c r="AO121" s="168"/>
      <c r="AP121" s="168"/>
      <c r="AQ121" s="168"/>
      <c r="AR121" s="165"/>
    </row>
    <row r="122" spans="1:44" s="143" customFormat="1" ht="12.75" customHeight="1" x14ac:dyDescent="0.25">
      <c r="A122" s="166">
        <v>2</v>
      </c>
      <c r="B122" s="167" t="s">
        <v>104</v>
      </c>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c r="AJ122" s="168"/>
      <c r="AK122" s="168"/>
      <c r="AL122" s="168"/>
      <c r="AM122" s="168"/>
      <c r="AN122" s="168"/>
      <c r="AO122" s="168"/>
      <c r="AP122" s="168"/>
      <c r="AQ122" s="168"/>
      <c r="AR122" s="165"/>
    </row>
    <row r="123" spans="1:44" s="143" customFormat="1" x14ac:dyDescent="0.25">
      <c r="A123" s="166">
        <v>3</v>
      </c>
      <c r="B123" s="169" t="s">
        <v>105</v>
      </c>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5"/>
    </row>
    <row r="124" spans="1:44" s="143" customFormat="1" ht="12.75" customHeight="1" x14ac:dyDescent="0.25">
      <c r="A124" s="166">
        <v>4</v>
      </c>
      <c r="B124" s="167" t="s">
        <v>106</v>
      </c>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68"/>
      <c r="AR124" s="165"/>
    </row>
    <row r="125" spans="1:44" s="143" customFormat="1" ht="12.6" customHeight="1" x14ac:dyDescent="0.25">
      <c r="A125" s="166">
        <v>5</v>
      </c>
      <c r="B125" s="167" t="s">
        <v>107</v>
      </c>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c r="AG125" s="168"/>
      <c r="AH125" s="168"/>
      <c r="AI125" s="168"/>
      <c r="AJ125" s="168"/>
      <c r="AK125" s="168"/>
      <c r="AL125" s="168"/>
      <c r="AM125" s="168"/>
      <c r="AN125" s="168"/>
      <c r="AO125" s="168"/>
      <c r="AP125" s="168"/>
      <c r="AQ125" s="168"/>
      <c r="AR125" s="165"/>
    </row>
    <row r="126" spans="1:44" s="143" customFormat="1" ht="12.75" customHeight="1" x14ac:dyDescent="0.25">
      <c r="A126" s="166">
        <v>6</v>
      </c>
      <c r="B126" s="167" t="s">
        <v>108</v>
      </c>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5"/>
    </row>
    <row r="127" spans="1:44" s="143" customFormat="1" ht="12.75" customHeight="1" x14ac:dyDescent="0.25">
      <c r="A127" s="166">
        <v>7</v>
      </c>
      <c r="B127" s="167" t="s">
        <v>109</v>
      </c>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c r="AA127" s="168"/>
      <c r="AB127" s="168"/>
      <c r="AC127" s="168"/>
      <c r="AD127" s="168"/>
      <c r="AE127" s="168"/>
      <c r="AF127" s="168"/>
      <c r="AG127" s="168"/>
      <c r="AH127" s="168"/>
      <c r="AI127" s="168"/>
      <c r="AJ127" s="168"/>
      <c r="AK127" s="168"/>
      <c r="AL127" s="168"/>
      <c r="AM127" s="168"/>
      <c r="AN127" s="168"/>
      <c r="AO127" s="168"/>
      <c r="AP127" s="168"/>
      <c r="AQ127" s="168"/>
      <c r="AR127" s="165"/>
    </row>
    <row r="128" spans="1:44" s="143" customFormat="1" ht="12.75" customHeight="1" x14ac:dyDescent="0.25">
      <c r="A128" s="166">
        <v>8</v>
      </c>
      <c r="B128" s="167" t="s">
        <v>110</v>
      </c>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5"/>
    </row>
    <row r="129" spans="1:44" s="143" customFormat="1" x14ac:dyDescent="0.25">
      <c r="A129" s="166">
        <v>9</v>
      </c>
      <c r="B129" s="167" t="s">
        <v>111</v>
      </c>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5"/>
    </row>
    <row r="130" spans="1:44" s="143" customFormat="1" ht="16.2" customHeight="1" x14ac:dyDescent="0.25">
      <c r="A130" s="166">
        <v>10</v>
      </c>
      <c r="B130" s="167" t="s">
        <v>112</v>
      </c>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5"/>
    </row>
    <row r="131" spans="1:44" s="143" customFormat="1" ht="12.75" customHeight="1" x14ac:dyDescent="0.25">
      <c r="A131" s="166">
        <v>11</v>
      </c>
      <c r="B131" s="167" t="s">
        <v>113</v>
      </c>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5"/>
    </row>
    <row r="132" spans="1:44" s="143" customFormat="1" ht="14.4" customHeight="1" x14ac:dyDescent="0.25">
      <c r="A132" s="166">
        <v>12</v>
      </c>
      <c r="B132" s="167" t="s">
        <v>114</v>
      </c>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168"/>
      <c r="AE132" s="168"/>
      <c r="AF132" s="168"/>
      <c r="AG132" s="168"/>
      <c r="AH132" s="168"/>
      <c r="AI132" s="168"/>
      <c r="AJ132" s="168"/>
      <c r="AK132" s="168"/>
      <c r="AL132" s="168"/>
      <c r="AM132" s="168"/>
      <c r="AN132" s="168"/>
      <c r="AO132" s="168"/>
      <c r="AP132" s="168"/>
      <c r="AQ132" s="168"/>
      <c r="AR132" s="165"/>
    </row>
    <row r="133" spans="1:44" s="143" customFormat="1" ht="12.75" customHeight="1" x14ac:dyDescent="0.25">
      <c r="A133" s="166">
        <v>13</v>
      </c>
      <c r="B133" s="167" t="s">
        <v>115</v>
      </c>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8"/>
      <c r="AD133" s="168"/>
      <c r="AE133" s="168"/>
      <c r="AF133" s="168"/>
      <c r="AG133" s="168"/>
      <c r="AH133" s="168"/>
      <c r="AI133" s="168"/>
      <c r="AJ133" s="168"/>
      <c r="AK133" s="168"/>
      <c r="AL133" s="168"/>
      <c r="AM133" s="168"/>
      <c r="AN133" s="168"/>
      <c r="AO133" s="168"/>
      <c r="AP133" s="168"/>
      <c r="AQ133" s="168"/>
      <c r="AR133" s="165"/>
    </row>
    <row r="134" spans="1:44" s="143" customFormat="1" ht="17.399999999999999" customHeight="1" x14ac:dyDescent="0.25">
      <c r="A134" s="166">
        <v>14</v>
      </c>
      <c r="B134" s="167" t="s">
        <v>116</v>
      </c>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168"/>
      <c r="AK134" s="168"/>
      <c r="AL134" s="168"/>
      <c r="AM134" s="168"/>
      <c r="AN134" s="168"/>
      <c r="AO134" s="168"/>
      <c r="AP134" s="168"/>
      <c r="AQ134" s="168"/>
      <c r="AR134" s="165"/>
    </row>
    <row r="135" spans="1:44" s="143" customFormat="1" ht="12.75" customHeight="1" x14ac:dyDescent="0.25">
      <c r="A135" s="166">
        <v>15</v>
      </c>
      <c r="B135" s="167" t="s">
        <v>117</v>
      </c>
      <c r="C135" s="168"/>
      <c r="D135" s="168"/>
      <c r="E135" s="168"/>
      <c r="F135" s="168"/>
      <c r="G135" s="168"/>
      <c r="H135" s="168"/>
      <c r="I135" s="168"/>
      <c r="J135" s="168"/>
      <c r="K135" s="168"/>
      <c r="L135" s="168"/>
      <c r="M135" s="168"/>
      <c r="N135" s="168"/>
      <c r="O135" s="168"/>
      <c r="P135" s="168"/>
      <c r="Q135" s="168"/>
      <c r="R135" s="168"/>
      <c r="S135" s="168"/>
      <c r="T135" s="168"/>
      <c r="U135" s="168"/>
      <c r="V135" s="168"/>
      <c r="W135" s="168"/>
      <c r="X135" s="168"/>
      <c r="Y135" s="168"/>
      <c r="Z135" s="168"/>
      <c r="AA135" s="168"/>
      <c r="AB135" s="168"/>
      <c r="AC135" s="168"/>
      <c r="AD135" s="168"/>
      <c r="AE135" s="168"/>
      <c r="AF135" s="168"/>
      <c r="AG135" s="168"/>
      <c r="AH135" s="168"/>
      <c r="AI135" s="168"/>
      <c r="AJ135" s="168"/>
      <c r="AK135" s="168"/>
      <c r="AL135" s="168"/>
      <c r="AM135" s="168"/>
      <c r="AN135" s="168"/>
      <c r="AO135" s="168"/>
      <c r="AP135" s="168"/>
      <c r="AQ135" s="168"/>
      <c r="AR135" s="165"/>
    </row>
    <row r="136" spans="1:44" s="143" customFormat="1" x14ac:dyDescent="0.25">
      <c r="A136" s="166">
        <v>16</v>
      </c>
      <c r="B136" s="167" t="s">
        <v>118</v>
      </c>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168"/>
      <c r="Y136" s="168"/>
      <c r="Z136" s="168"/>
      <c r="AA136" s="168"/>
      <c r="AB136" s="168"/>
      <c r="AC136" s="168"/>
      <c r="AD136" s="168"/>
      <c r="AE136" s="168"/>
      <c r="AF136" s="168"/>
      <c r="AG136" s="168"/>
      <c r="AH136" s="168"/>
      <c r="AI136" s="168"/>
      <c r="AJ136" s="168"/>
      <c r="AK136" s="168"/>
      <c r="AL136" s="168"/>
      <c r="AM136" s="168"/>
      <c r="AN136" s="168"/>
      <c r="AO136" s="168"/>
      <c r="AP136" s="168"/>
      <c r="AQ136" s="168"/>
      <c r="AR136" s="165"/>
    </row>
    <row r="137" spans="1:44" s="143" customFormat="1" ht="13.8" customHeight="1" x14ac:dyDescent="0.25">
      <c r="A137" s="166">
        <v>17</v>
      </c>
      <c r="B137" s="167" t="s">
        <v>119</v>
      </c>
      <c r="C137" s="168"/>
      <c r="D137" s="168"/>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c r="AA137" s="168"/>
      <c r="AB137" s="168"/>
      <c r="AC137" s="168"/>
      <c r="AD137" s="168"/>
      <c r="AE137" s="168"/>
      <c r="AF137" s="168"/>
      <c r="AG137" s="168"/>
      <c r="AH137" s="168"/>
      <c r="AI137" s="168"/>
      <c r="AJ137" s="168"/>
      <c r="AK137" s="168"/>
      <c r="AL137" s="168"/>
      <c r="AM137" s="168"/>
      <c r="AN137" s="168"/>
      <c r="AO137" s="168"/>
      <c r="AP137" s="168"/>
      <c r="AQ137" s="168"/>
      <c r="AR137" s="165"/>
    </row>
    <row r="138" spans="1:44" s="143" customFormat="1" ht="12.75" customHeight="1" x14ac:dyDescent="0.25">
      <c r="A138" s="166">
        <v>18</v>
      </c>
      <c r="B138" s="167" t="s">
        <v>120</v>
      </c>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8"/>
      <c r="AC138" s="168"/>
      <c r="AD138" s="168"/>
      <c r="AE138" s="168"/>
      <c r="AF138" s="168"/>
      <c r="AG138" s="168"/>
      <c r="AH138" s="168"/>
      <c r="AI138" s="168"/>
      <c r="AJ138" s="168"/>
      <c r="AK138" s="168"/>
      <c r="AL138" s="168"/>
      <c r="AM138" s="168"/>
      <c r="AN138" s="168"/>
      <c r="AO138" s="168"/>
      <c r="AP138" s="168"/>
      <c r="AQ138" s="168"/>
      <c r="AR138" s="165"/>
    </row>
    <row r="139" spans="1:44" s="143" customFormat="1" x14ac:dyDescent="0.25">
      <c r="A139" s="166">
        <v>19</v>
      </c>
      <c r="B139" s="167" t="s">
        <v>121</v>
      </c>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5"/>
    </row>
    <row r="140" spans="1:44" s="143" customFormat="1" ht="12.75" customHeight="1" x14ac:dyDescent="0.25">
      <c r="A140" s="166">
        <v>20</v>
      </c>
      <c r="B140" s="167" t="s">
        <v>122</v>
      </c>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5"/>
    </row>
    <row r="141" spans="1:44" s="143" customFormat="1" ht="12.75" customHeight="1" x14ac:dyDescent="0.25">
      <c r="A141" s="166">
        <v>21</v>
      </c>
      <c r="B141" s="167" t="s">
        <v>123</v>
      </c>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5"/>
    </row>
    <row r="142" spans="1:44" ht="12.75" customHeight="1" x14ac:dyDescent="0.25">
      <c r="A142" s="8"/>
      <c r="B142" s="170"/>
      <c r="C142" s="170"/>
      <c r="D142" s="171"/>
      <c r="E142" s="171"/>
      <c r="F142" s="171"/>
      <c r="G142" s="171"/>
      <c r="H142" s="171"/>
      <c r="I142" s="171"/>
      <c r="J142" s="171"/>
      <c r="K142" s="171"/>
      <c r="L142" s="171"/>
      <c r="M142" s="171"/>
      <c r="N142" s="171"/>
      <c r="O142" s="171"/>
      <c r="P142" s="171"/>
      <c r="Q142" s="171"/>
      <c r="R142" s="171"/>
      <c r="S142" s="171"/>
      <c r="T142" s="171"/>
      <c r="U142" s="171"/>
      <c r="V142" s="8"/>
      <c r="W142" s="8"/>
      <c r="X142" s="8"/>
      <c r="Y142" s="156"/>
      <c r="Z142" s="8"/>
      <c r="AA142" s="8"/>
      <c r="AB142" s="8"/>
      <c r="AC142" s="8"/>
      <c r="AD142" s="8"/>
      <c r="AE142" s="8"/>
      <c r="AF142" s="8"/>
      <c r="AG142" s="8"/>
      <c r="AH142" s="8"/>
      <c r="AI142" s="156"/>
      <c r="AJ142" s="8"/>
      <c r="AK142" s="8"/>
      <c r="AL142" s="8"/>
      <c r="AM142" s="8"/>
      <c r="AN142" s="8"/>
      <c r="AO142" s="8"/>
      <c r="AP142" s="8"/>
      <c r="AQ142" s="8"/>
    </row>
    <row r="143" spans="1:44" s="143" customFormat="1" ht="18" customHeight="1" x14ac:dyDescent="0.25">
      <c r="A143" s="172" t="s">
        <v>124</v>
      </c>
      <c r="D143" s="173"/>
      <c r="E143" s="173"/>
      <c r="F143" s="141"/>
      <c r="G143" s="173"/>
      <c r="H143" s="142"/>
      <c r="I143" s="141"/>
      <c r="J143" s="140"/>
      <c r="K143" s="141"/>
    </row>
    <row r="144" spans="1:44" s="143" customFormat="1" ht="18" customHeight="1" x14ac:dyDescent="0.25">
      <c r="A144" s="174" t="s">
        <v>125</v>
      </c>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row>
    <row r="145" spans="1:43" s="143" customFormat="1" ht="35.4" customHeight="1" x14ac:dyDescent="0.25">
      <c r="A145" s="176" t="s">
        <v>126</v>
      </c>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7"/>
      <c r="AK145" s="178"/>
      <c r="AL145" s="178"/>
      <c r="AM145" s="178"/>
      <c r="AN145" s="178"/>
      <c r="AO145" s="178"/>
      <c r="AP145" s="178"/>
      <c r="AQ145" s="178"/>
    </row>
    <row r="146" spans="1:43" s="143" customFormat="1" ht="24" customHeight="1" x14ac:dyDescent="0.25">
      <c r="A146" s="176" t="s">
        <v>127</v>
      </c>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7"/>
      <c r="AK146" s="179"/>
      <c r="AL146" s="179"/>
      <c r="AM146" s="179"/>
      <c r="AN146" s="179"/>
      <c r="AO146" s="179"/>
      <c r="AP146" s="179"/>
      <c r="AQ146" s="179"/>
    </row>
    <row r="147" spans="1:43" s="143" customFormat="1" ht="24.6" customHeight="1" x14ac:dyDescent="0.25">
      <c r="A147" s="180" t="s">
        <v>128</v>
      </c>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79"/>
      <c r="AL147" s="179"/>
      <c r="AM147" s="179"/>
      <c r="AN147" s="179"/>
      <c r="AO147" s="179"/>
      <c r="AP147" s="179"/>
      <c r="AQ147" s="179"/>
    </row>
    <row r="148" spans="1:43" s="149" customFormat="1" ht="11.4" customHeight="1" x14ac:dyDescent="0.25">
      <c r="A148" s="182"/>
      <c r="B148" s="183"/>
      <c r="C148" s="183"/>
      <c r="D148" s="184"/>
      <c r="E148" s="185"/>
      <c r="F148" s="186"/>
      <c r="G148" s="184"/>
      <c r="H148" s="187"/>
      <c r="I148" s="188"/>
      <c r="J148" s="182"/>
      <c r="K148" s="182"/>
      <c r="L148" s="182"/>
      <c r="M148" s="182"/>
    </row>
    <row r="149" spans="1:43" s="143" customFormat="1" ht="12" customHeight="1" x14ac:dyDescent="0.25">
      <c r="A149" s="189" t="s">
        <v>129</v>
      </c>
      <c r="B149" s="189"/>
      <c r="C149" s="190"/>
      <c r="D149" s="191"/>
      <c r="E149" s="191"/>
      <c r="F149" s="191"/>
      <c r="G149" s="191"/>
      <c r="H149" s="191"/>
      <c r="I149" s="191"/>
      <c r="J149" s="191"/>
      <c r="K149" s="191"/>
    </row>
    <row r="150" spans="1:43" s="143" customFormat="1" ht="55.8" customHeight="1" x14ac:dyDescent="0.25">
      <c r="A150" s="192" t="s">
        <v>130</v>
      </c>
      <c r="B150" s="192"/>
      <c r="C150" s="192"/>
      <c r="D150" s="192"/>
      <c r="E150" s="192"/>
      <c r="F150" s="192"/>
      <c r="G150" s="192"/>
      <c r="H150" s="192"/>
      <c r="I150" s="192"/>
      <c r="J150" s="192"/>
      <c r="K150" s="192"/>
      <c r="L150" s="192"/>
      <c r="M150" s="192"/>
      <c r="N150" s="192"/>
      <c r="O150" s="192"/>
      <c r="P150" s="192"/>
      <c r="Q150" s="192"/>
      <c r="R150" s="192"/>
      <c r="S150" s="192"/>
      <c r="T150" s="192"/>
      <c r="U150" s="192"/>
      <c r="V150" s="192"/>
      <c r="W150" s="192"/>
      <c r="X150" s="192"/>
      <c r="Y150" s="192"/>
      <c r="Z150" s="192"/>
      <c r="AA150" s="192"/>
      <c r="AB150" s="192"/>
      <c r="AC150" s="192"/>
      <c r="AD150" s="192"/>
      <c r="AE150" s="192"/>
      <c r="AF150" s="192"/>
      <c r="AG150" s="192"/>
      <c r="AH150" s="192"/>
      <c r="AI150" s="192"/>
      <c r="AJ150" s="193"/>
      <c r="AK150" s="194"/>
      <c r="AL150" s="194"/>
      <c r="AM150" s="194"/>
      <c r="AN150" s="194"/>
      <c r="AO150" s="194"/>
      <c r="AP150" s="194"/>
      <c r="AQ150" s="194"/>
    </row>
  </sheetData>
  <sheetProtection selectLockedCells="1"/>
  <mergeCells count="34">
    <mergeCell ref="A146:AJ146"/>
    <mergeCell ref="A147:AJ147"/>
    <mergeCell ref="A149:B149"/>
    <mergeCell ref="A150:AJ150"/>
    <mergeCell ref="B139:AQ139"/>
    <mergeCell ref="B140:AQ140"/>
    <mergeCell ref="B141:AQ141"/>
    <mergeCell ref="D142:U142"/>
    <mergeCell ref="A144:AJ144"/>
    <mergeCell ref="A145:AJ145"/>
    <mergeCell ref="B133:AQ133"/>
    <mergeCell ref="B134:AQ134"/>
    <mergeCell ref="B135:AQ135"/>
    <mergeCell ref="B136:AQ136"/>
    <mergeCell ref="B137:AQ137"/>
    <mergeCell ref="B138:AQ138"/>
    <mergeCell ref="B127:AQ127"/>
    <mergeCell ref="B128:AQ128"/>
    <mergeCell ref="B129:AQ129"/>
    <mergeCell ref="B130:AQ130"/>
    <mergeCell ref="B131:AQ131"/>
    <mergeCell ref="B132:AQ132"/>
    <mergeCell ref="B121:AQ121"/>
    <mergeCell ref="B122:AQ122"/>
    <mergeCell ref="B123:AQ123"/>
    <mergeCell ref="B124:AQ124"/>
    <mergeCell ref="B125:AQ125"/>
    <mergeCell ref="B126:AQ126"/>
    <mergeCell ref="R7:X7"/>
    <mergeCell ref="D31:AQ31"/>
    <mergeCell ref="A114:AI114"/>
    <mergeCell ref="A115:AI115"/>
    <mergeCell ref="A116:AI116"/>
    <mergeCell ref="A117:I117"/>
  </mergeCells>
  <dataValidations count="1">
    <dataValidation type="list" allowBlank="1" showInputMessage="1" showErrorMessage="1" sqref="WWI982975:WWJ982975 R7:X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R65469 JV65469 TR65469 ADN65469 ANJ65469 AXF65469 BHB65469 BQX65469 CAT65469 CKP65469 CUL65469 DEH65469 DOD65469 DXZ65469 EHV65469 ERR65469 FBN65469 FLJ65469 FVF65469 GFB65469 GOX65469 GYT65469 HIP65469 HSL65469 ICH65469 IMD65469 IVZ65469 JFV65469 JPR65469 JZN65469 KJJ65469 KTF65469 LDB65469 LMX65469 LWT65469 MGP65469 MQL65469 NAH65469 NKD65469 NTZ65469 ODV65469 ONR65469 OXN65469 PHJ65469 PRF65469 QBB65469 QKX65469 QUT65469 REP65469 ROL65469 RYH65469 SID65469 SRZ65469 TBV65469 TLR65469 TVN65469 UFJ65469 UPF65469 UZB65469 VIX65469 VST65469 WCP65469 WML65469 WWH65469 R131005 JV131005 TR131005 ADN131005 ANJ131005 AXF131005 BHB131005 BQX131005 CAT131005 CKP131005 CUL131005 DEH131005 DOD131005 DXZ131005 EHV131005 ERR131005 FBN131005 FLJ131005 FVF131005 GFB131005 GOX131005 GYT131005 HIP131005 HSL131005 ICH131005 IMD131005 IVZ131005 JFV131005 JPR131005 JZN131005 KJJ131005 KTF131005 LDB131005 LMX131005 LWT131005 MGP131005 MQL131005 NAH131005 NKD131005 NTZ131005 ODV131005 ONR131005 OXN131005 PHJ131005 PRF131005 QBB131005 QKX131005 QUT131005 REP131005 ROL131005 RYH131005 SID131005 SRZ131005 TBV131005 TLR131005 TVN131005 UFJ131005 UPF131005 UZB131005 VIX131005 VST131005 WCP131005 WML131005 WWH131005 R196541 JV196541 TR196541 ADN196541 ANJ196541 AXF196541 BHB196541 BQX196541 CAT196541 CKP196541 CUL196541 DEH196541 DOD196541 DXZ196541 EHV196541 ERR196541 FBN196541 FLJ196541 FVF196541 GFB196541 GOX196541 GYT196541 HIP196541 HSL196541 ICH196541 IMD196541 IVZ196541 JFV196541 JPR196541 JZN196541 KJJ196541 KTF196541 LDB196541 LMX196541 LWT196541 MGP196541 MQL196541 NAH196541 NKD196541 NTZ196541 ODV196541 ONR196541 OXN196541 PHJ196541 PRF196541 QBB196541 QKX196541 QUT196541 REP196541 ROL196541 RYH196541 SID196541 SRZ196541 TBV196541 TLR196541 TVN196541 UFJ196541 UPF196541 UZB196541 VIX196541 VST196541 WCP196541 WML196541 WWH196541 R262077 JV262077 TR262077 ADN262077 ANJ262077 AXF262077 BHB262077 BQX262077 CAT262077 CKP262077 CUL262077 DEH262077 DOD262077 DXZ262077 EHV262077 ERR262077 FBN262077 FLJ262077 FVF262077 GFB262077 GOX262077 GYT262077 HIP262077 HSL262077 ICH262077 IMD262077 IVZ262077 JFV262077 JPR262077 JZN262077 KJJ262077 KTF262077 LDB262077 LMX262077 LWT262077 MGP262077 MQL262077 NAH262077 NKD262077 NTZ262077 ODV262077 ONR262077 OXN262077 PHJ262077 PRF262077 QBB262077 QKX262077 QUT262077 REP262077 ROL262077 RYH262077 SID262077 SRZ262077 TBV262077 TLR262077 TVN262077 UFJ262077 UPF262077 UZB262077 VIX262077 VST262077 WCP262077 WML262077 WWH262077 R327613 JV327613 TR327613 ADN327613 ANJ327613 AXF327613 BHB327613 BQX327613 CAT327613 CKP327613 CUL327613 DEH327613 DOD327613 DXZ327613 EHV327613 ERR327613 FBN327613 FLJ327613 FVF327613 GFB327613 GOX327613 GYT327613 HIP327613 HSL327613 ICH327613 IMD327613 IVZ327613 JFV327613 JPR327613 JZN327613 KJJ327613 KTF327613 LDB327613 LMX327613 LWT327613 MGP327613 MQL327613 NAH327613 NKD327613 NTZ327613 ODV327613 ONR327613 OXN327613 PHJ327613 PRF327613 QBB327613 QKX327613 QUT327613 REP327613 ROL327613 RYH327613 SID327613 SRZ327613 TBV327613 TLR327613 TVN327613 UFJ327613 UPF327613 UZB327613 VIX327613 VST327613 WCP327613 WML327613 WWH327613 R393149 JV393149 TR393149 ADN393149 ANJ393149 AXF393149 BHB393149 BQX393149 CAT393149 CKP393149 CUL393149 DEH393149 DOD393149 DXZ393149 EHV393149 ERR393149 FBN393149 FLJ393149 FVF393149 GFB393149 GOX393149 GYT393149 HIP393149 HSL393149 ICH393149 IMD393149 IVZ393149 JFV393149 JPR393149 JZN393149 KJJ393149 KTF393149 LDB393149 LMX393149 LWT393149 MGP393149 MQL393149 NAH393149 NKD393149 NTZ393149 ODV393149 ONR393149 OXN393149 PHJ393149 PRF393149 QBB393149 QKX393149 QUT393149 REP393149 ROL393149 RYH393149 SID393149 SRZ393149 TBV393149 TLR393149 TVN393149 UFJ393149 UPF393149 UZB393149 VIX393149 VST393149 WCP393149 WML393149 WWH393149 R458685 JV458685 TR458685 ADN458685 ANJ458685 AXF458685 BHB458685 BQX458685 CAT458685 CKP458685 CUL458685 DEH458685 DOD458685 DXZ458685 EHV458685 ERR458685 FBN458685 FLJ458685 FVF458685 GFB458685 GOX458685 GYT458685 HIP458685 HSL458685 ICH458685 IMD458685 IVZ458685 JFV458685 JPR458685 JZN458685 KJJ458685 KTF458685 LDB458685 LMX458685 LWT458685 MGP458685 MQL458685 NAH458685 NKD458685 NTZ458685 ODV458685 ONR458685 OXN458685 PHJ458685 PRF458685 QBB458685 QKX458685 QUT458685 REP458685 ROL458685 RYH458685 SID458685 SRZ458685 TBV458685 TLR458685 TVN458685 UFJ458685 UPF458685 UZB458685 VIX458685 VST458685 WCP458685 WML458685 WWH458685 R524221 JV524221 TR524221 ADN524221 ANJ524221 AXF524221 BHB524221 BQX524221 CAT524221 CKP524221 CUL524221 DEH524221 DOD524221 DXZ524221 EHV524221 ERR524221 FBN524221 FLJ524221 FVF524221 GFB524221 GOX524221 GYT524221 HIP524221 HSL524221 ICH524221 IMD524221 IVZ524221 JFV524221 JPR524221 JZN524221 KJJ524221 KTF524221 LDB524221 LMX524221 LWT524221 MGP524221 MQL524221 NAH524221 NKD524221 NTZ524221 ODV524221 ONR524221 OXN524221 PHJ524221 PRF524221 QBB524221 QKX524221 QUT524221 REP524221 ROL524221 RYH524221 SID524221 SRZ524221 TBV524221 TLR524221 TVN524221 UFJ524221 UPF524221 UZB524221 VIX524221 VST524221 WCP524221 WML524221 WWH524221 R589757 JV589757 TR589757 ADN589757 ANJ589757 AXF589757 BHB589757 BQX589757 CAT589757 CKP589757 CUL589757 DEH589757 DOD589757 DXZ589757 EHV589757 ERR589757 FBN589757 FLJ589757 FVF589757 GFB589757 GOX589757 GYT589757 HIP589757 HSL589757 ICH589757 IMD589757 IVZ589757 JFV589757 JPR589757 JZN589757 KJJ589757 KTF589757 LDB589757 LMX589757 LWT589757 MGP589757 MQL589757 NAH589757 NKD589757 NTZ589757 ODV589757 ONR589757 OXN589757 PHJ589757 PRF589757 QBB589757 QKX589757 QUT589757 REP589757 ROL589757 RYH589757 SID589757 SRZ589757 TBV589757 TLR589757 TVN589757 UFJ589757 UPF589757 UZB589757 VIX589757 VST589757 WCP589757 WML589757 WWH589757 R655293 JV655293 TR655293 ADN655293 ANJ655293 AXF655293 BHB655293 BQX655293 CAT655293 CKP655293 CUL655293 DEH655293 DOD655293 DXZ655293 EHV655293 ERR655293 FBN655293 FLJ655293 FVF655293 GFB655293 GOX655293 GYT655293 HIP655293 HSL655293 ICH655293 IMD655293 IVZ655293 JFV655293 JPR655293 JZN655293 KJJ655293 KTF655293 LDB655293 LMX655293 LWT655293 MGP655293 MQL655293 NAH655293 NKD655293 NTZ655293 ODV655293 ONR655293 OXN655293 PHJ655293 PRF655293 QBB655293 QKX655293 QUT655293 REP655293 ROL655293 RYH655293 SID655293 SRZ655293 TBV655293 TLR655293 TVN655293 UFJ655293 UPF655293 UZB655293 VIX655293 VST655293 WCP655293 WML655293 WWH655293 R720829 JV720829 TR720829 ADN720829 ANJ720829 AXF720829 BHB720829 BQX720829 CAT720829 CKP720829 CUL720829 DEH720829 DOD720829 DXZ720829 EHV720829 ERR720829 FBN720829 FLJ720829 FVF720829 GFB720829 GOX720829 GYT720829 HIP720829 HSL720829 ICH720829 IMD720829 IVZ720829 JFV720829 JPR720829 JZN720829 KJJ720829 KTF720829 LDB720829 LMX720829 LWT720829 MGP720829 MQL720829 NAH720829 NKD720829 NTZ720829 ODV720829 ONR720829 OXN720829 PHJ720829 PRF720829 QBB720829 QKX720829 QUT720829 REP720829 ROL720829 RYH720829 SID720829 SRZ720829 TBV720829 TLR720829 TVN720829 UFJ720829 UPF720829 UZB720829 VIX720829 VST720829 WCP720829 WML720829 WWH720829 R786365 JV786365 TR786365 ADN786365 ANJ786365 AXF786365 BHB786365 BQX786365 CAT786365 CKP786365 CUL786365 DEH786365 DOD786365 DXZ786365 EHV786365 ERR786365 FBN786365 FLJ786365 FVF786365 GFB786365 GOX786365 GYT786365 HIP786365 HSL786365 ICH786365 IMD786365 IVZ786365 JFV786365 JPR786365 JZN786365 KJJ786365 KTF786365 LDB786365 LMX786365 LWT786365 MGP786365 MQL786365 NAH786365 NKD786365 NTZ786365 ODV786365 ONR786365 OXN786365 PHJ786365 PRF786365 QBB786365 QKX786365 QUT786365 REP786365 ROL786365 RYH786365 SID786365 SRZ786365 TBV786365 TLR786365 TVN786365 UFJ786365 UPF786365 UZB786365 VIX786365 VST786365 WCP786365 WML786365 WWH786365 R851901 JV851901 TR851901 ADN851901 ANJ851901 AXF851901 BHB851901 BQX851901 CAT851901 CKP851901 CUL851901 DEH851901 DOD851901 DXZ851901 EHV851901 ERR851901 FBN851901 FLJ851901 FVF851901 GFB851901 GOX851901 GYT851901 HIP851901 HSL851901 ICH851901 IMD851901 IVZ851901 JFV851901 JPR851901 JZN851901 KJJ851901 KTF851901 LDB851901 LMX851901 LWT851901 MGP851901 MQL851901 NAH851901 NKD851901 NTZ851901 ODV851901 ONR851901 OXN851901 PHJ851901 PRF851901 QBB851901 QKX851901 QUT851901 REP851901 ROL851901 RYH851901 SID851901 SRZ851901 TBV851901 TLR851901 TVN851901 UFJ851901 UPF851901 UZB851901 VIX851901 VST851901 WCP851901 WML851901 WWH851901 R917437 JV917437 TR917437 ADN917437 ANJ917437 AXF917437 BHB917437 BQX917437 CAT917437 CKP917437 CUL917437 DEH917437 DOD917437 DXZ917437 EHV917437 ERR917437 FBN917437 FLJ917437 FVF917437 GFB917437 GOX917437 GYT917437 HIP917437 HSL917437 ICH917437 IMD917437 IVZ917437 JFV917437 JPR917437 JZN917437 KJJ917437 KTF917437 LDB917437 LMX917437 LWT917437 MGP917437 MQL917437 NAH917437 NKD917437 NTZ917437 ODV917437 ONR917437 OXN917437 PHJ917437 PRF917437 QBB917437 QKX917437 QUT917437 REP917437 ROL917437 RYH917437 SID917437 SRZ917437 TBV917437 TLR917437 TVN917437 UFJ917437 UPF917437 UZB917437 VIX917437 VST917437 WCP917437 WML917437 WWH917437 R982973 JV982973 TR982973 ADN982973 ANJ982973 AXF982973 BHB982973 BQX982973 CAT982973 CKP982973 CUL982973 DEH982973 DOD982973 DXZ982973 EHV982973 ERR982973 FBN982973 FLJ982973 FVF982973 GFB982973 GOX982973 GYT982973 HIP982973 HSL982973 ICH982973 IMD982973 IVZ982973 JFV982973 JPR982973 JZN982973 KJJ982973 KTF982973 LDB982973 LMX982973 LWT982973 MGP982973 MQL982973 NAH982973 NKD982973 NTZ982973 ODV982973 ONR982973 OXN982973 PHJ982973 PRF982973 QBB982973 QKX982973 QUT982973 REP982973 ROL982973 RYH982973 SID982973 SRZ982973 TBV982973 TLR982973 TVN982973 UFJ982973 UPF982973 UZB982973 VIX982973 VST982973 WCP982973 WML982973 WWH982973 S9:T9 JW9:JX9 TS9:TT9 ADO9:ADP9 ANK9:ANL9 AXG9:AXH9 BHC9:BHD9 BQY9:BQZ9 CAU9:CAV9 CKQ9:CKR9 CUM9:CUN9 DEI9:DEJ9 DOE9:DOF9 DYA9:DYB9 EHW9:EHX9 ERS9:ERT9 FBO9:FBP9 FLK9:FLL9 FVG9:FVH9 GFC9:GFD9 GOY9:GOZ9 GYU9:GYV9 HIQ9:HIR9 HSM9:HSN9 ICI9:ICJ9 IME9:IMF9 IWA9:IWB9 JFW9:JFX9 JPS9:JPT9 JZO9:JZP9 KJK9:KJL9 KTG9:KTH9 LDC9:LDD9 LMY9:LMZ9 LWU9:LWV9 MGQ9:MGR9 MQM9:MQN9 NAI9:NAJ9 NKE9:NKF9 NUA9:NUB9 ODW9:ODX9 ONS9:ONT9 OXO9:OXP9 PHK9:PHL9 PRG9:PRH9 QBC9:QBD9 QKY9:QKZ9 QUU9:QUV9 REQ9:RER9 ROM9:RON9 RYI9:RYJ9 SIE9:SIF9 SSA9:SSB9 TBW9:TBX9 TLS9:TLT9 TVO9:TVP9 UFK9:UFL9 UPG9:UPH9 UZC9:UZD9 VIY9:VIZ9 VSU9:VSV9 WCQ9:WCR9 WMM9:WMN9 WWI9:WWJ9 S65471:T65471 JW65471:JX65471 TS65471:TT65471 ADO65471:ADP65471 ANK65471:ANL65471 AXG65471:AXH65471 BHC65471:BHD65471 BQY65471:BQZ65471 CAU65471:CAV65471 CKQ65471:CKR65471 CUM65471:CUN65471 DEI65471:DEJ65471 DOE65471:DOF65471 DYA65471:DYB65471 EHW65471:EHX65471 ERS65471:ERT65471 FBO65471:FBP65471 FLK65471:FLL65471 FVG65471:FVH65471 GFC65471:GFD65471 GOY65471:GOZ65471 GYU65471:GYV65471 HIQ65471:HIR65471 HSM65471:HSN65471 ICI65471:ICJ65471 IME65471:IMF65471 IWA65471:IWB65471 JFW65471:JFX65471 JPS65471:JPT65471 JZO65471:JZP65471 KJK65471:KJL65471 KTG65471:KTH65471 LDC65471:LDD65471 LMY65471:LMZ65471 LWU65471:LWV65471 MGQ65471:MGR65471 MQM65471:MQN65471 NAI65471:NAJ65471 NKE65471:NKF65471 NUA65471:NUB65471 ODW65471:ODX65471 ONS65471:ONT65471 OXO65471:OXP65471 PHK65471:PHL65471 PRG65471:PRH65471 QBC65471:QBD65471 QKY65471:QKZ65471 QUU65471:QUV65471 REQ65471:RER65471 ROM65471:RON65471 RYI65471:RYJ65471 SIE65471:SIF65471 SSA65471:SSB65471 TBW65471:TBX65471 TLS65471:TLT65471 TVO65471:TVP65471 UFK65471:UFL65471 UPG65471:UPH65471 UZC65471:UZD65471 VIY65471:VIZ65471 VSU65471:VSV65471 WCQ65471:WCR65471 WMM65471:WMN65471 WWI65471:WWJ65471 S131007:T131007 JW131007:JX131007 TS131007:TT131007 ADO131007:ADP131007 ANK131007:ANL131007 AXG131007:AXH131007 BHC131007:BHD131007 BQY131007:BQZ131007 CAU131007:CAV131007 CKQ131007:CKR131007 CUM131007:CUN131007 DEI131007:DEJ131007 DOE131007:DOF131007 DYA131007:DYB131007 EHW131007:EHX131007 ERS131007:ERT131007 FBO131007:FBP131007 FLK131007:FLL131007 FVG131007:FVH131007 GFC131007:GFD131007 GOY131007:GOZ131007 GYU131007:GYV131007 HIQ131007:HIR131007 HSM131007:HSN131007 ICI131007:ICJ131007 IME131007:IMF131007 IWA131007:IWB131007 JFW131007:JFX131007 JPS131007:JPT131007 JZO131007:JZP131007 KJK131007:KJL131007 KTG131007:KTH131007 LDC131007:LDD131007 LMY131007:LMZ131007 LWU131007:LWV131007 MGQ131007:MGR131007 MQM131007:MQN131007 NAI131007:NAJ131007 NKE131007:NKF131007 NUA131007:NUB131007 ODW131007:ODX131007 ONS131007:ONT131007 OXO131007:OXP131007 PHK131007:PHL131007 PRG131007:PRH131007 QBC131007:QBD131007 QKY131007:QKZ131007 QUU131007:QUV131007 REQ131007:RER131007 ROM131007:RON131007 RYI131007:RYJ131007 SIE131007:SIF131007 SSA131007:SSB131007 TBW131007:TBX131007 TLS131007:TLT131007 TVO131007:TVP131007 UFK131007:UFL131007 UPG131007:UPH131007 UZC131007:UZD131007 VIY131007:VIZ131007 VSU131007:VSV131007 WCQ131007:WCR131007 WMM131007:WMN131007 WWI131007:WWJ131007 S196543:T196543 JW196543:JX196543 TS196543:TT196543 ADO196543:ADP196543 ANK196543:ANL196543 AXG196543:AXH196543 BHC196543:BHD196543 BQY196543:BQZ196543 CAU196543:CAV196543 CKQ196543:CKR196543 CUM196543:CUN196543 DEI196543:DEJ196543 DOE196543:DOF196543 DYA196543:DYB196543 EHW196543:EHX196543 ERS196543:ERT196543 FBO196543:FBP196543 FLK196543:FLL196543 FVG196543:FVH196543 GFC196543:GFD196543 GOY196543:GOZ196543 GYU196543:GYV196543 HIQ196543:HIR196543 HSM196543:HSN196543 ICI196543:ICJ196543 IME196543:IMF196543 IWA196543:IWB196543 JFW196543:JFX196543 JPS196543:JPT196543 JZO196543:JZP196543 KJK196543:KJL196543 KTG196543:KTH196543 LDC196543:LDD196543 LMY196543:LMZ196543 LWU196543:LWV196543 MGQ196543:MGR196543 MQM196543:MQN196543 NAI196543:NAJ196543 NKE196543:NKF196543 NUA196543:NUB196543 ODW196543:ODX196543 ONS196543:ONT196543 OXO196543:OXP196543 PHK196543:PHL196543 PRG196543:PRH196543 QBC196543:QBD196543 QKY196543:QKZ196543 QUU196543:QUV196543 REQ196543:RER196543 ROM196543:RON196543 RYI196543:RYJ196543 SIE196543:SIF196543 SSA196543:SSB196543 TBW196543:TBX196543 TLS196543:TLT196543 TVO196543:TVP196543 UFK196543:UFL196543 UPG196543:UPH196543 UZC196543:UZD196543 VIY196543:VIZ196543 VSU196543:VSV196543 WCQ196543:WCR196543 WMM196543:WMN196543 WWI196543:WWJ196543 S262079:T262079 JW262079:JX262079 TS262079:TT262079 ADO262079:ADP262079 ANK262079:ANL262079 AXG262079:AXH262079 BHC262079:BHD262079 BQY262079:BQZ262079 CAU262079:CAV262079 CKQ262079:CKR262079 CUM262079:CUN262079 DEI262079:DEJ262079 DOE262079:DOF262079 DYA262079:DYB262079 EHW262079:EHX262079 ERS262079:ERT262079 FBO262079:FBP262079 FLK262079:FLL262079 FVG262079:FVH262079 GFC262079:GFD262079 GOY262079:GOZ262079 GYU262079:GYV262079 HIQ262079:HIR262079 HSM262079:HSN262079 ICI262079:ICJ262079 IME262079:IMF262079 IWA262079:IWB262079 JFW262079:JFX262079 JPS262079:JPT262079 JZO262079:JZP262079 KJK262079:KJL262079 KTG262079:KTH262079 LDC262079:LDD262079 LMY262079:LMZ262079 LWU262079:LWV262079 MGQ262079:MGR262079 MQM262079:MQN262079 NAI262079:NAJ262079 NKE262079:NKF262079 NUA262079:NUB262079 ODW262079:ODX262079 ONS262079:ONT262079 OXO262079:OXP262079 PHK262079:PHL262079 PRG262079:PRH262079 QBC262079:QBD262079 QKY262079:QKZ262079 QUU262079:QUV262079 REQ262079:RER262079 ROM262079:RON262079 RYI262079:RYJ262079 SIE262079:SIF262079 SSA262079:SSB262079 TBW262079:TBX262079 TLS262079:TLT262079 TVO262079:TVP262079 UFK262079:UFL262079 UPG262079:UPH262079 UZC262079:UZD262079 VIY262079:VIZ262079 VSU262079:VSV262079 WCQ262079:WCR262079 WMM262079:WMN262079 WWI262079:WWJ262079 S327615:T327615 JW327615:JX327615 TS327615:TT327615 ADO327615:ADP327615 ANK327615:ANL327615 AXG327615:AXH327615 BHC327615:BHD327615 BQY327615:BQZ327615 CAU327615:CAV327615 CKQ327615:CKR327615 CUM327615:CUN327615 DEI327615:DEJ327615 DOE327615:DOF327615 DYA327615:DYB327615 EHW327615:EHX327615 ERS327615:ERT327615 FBO327615:FBP327615 FLK327615:FLL327615 FVG327615:FVH327615 GFC327615:GFD327615 GOY327615:GOZ327615 GYU327615:GYV327615 HIQ327615:HIR327615 HSM327615:HSN327615 ICI327615:ICJ327615 IME327615:IMF327615 IWA327615:IWB327615 JFW327615:JFX327615 JPS327615:JPT327615 JZO327615:JZP327615 KJK327615:KJL327615 KTG327615:KTH327615 LDC327615:LDD327615 LMY327615:LMZ327615 LWU327615:LWV327615 MGQ327615:MGR327615 MQM327615:MQN327615 NAI327615:NAJ327615 NKE327615:NKF327615 NUA327615:NUB327615 ODW327615:ODX327615 ONS327615:ONT327615 OXO327615:OXP327615 PHK327615:PHL327615 PRG327615:PRH327615 QBC327615:QBD327615 QKY327615:QKZ327615 QUU327615:QUV327615 REQ327615:RER327615 ROM327615:RON327615 RYI327615:RYJ327615 SIE327615:SIF327615 SSA327615:SSB327615 TBW327615:TBX327615 TLS327615:TLT327615 TVO327615:TVP327615 UFK327615:UFL327615 UPG327615:UPH327615 UZC327615:UZD327615 VIY327615:VIZ327615 VSU327615:VSV327615 WCQ327615:WCR327615 WMM327615:WMN327615 WWI327615:WWJ327615 S393151:T393151 JW393151:JX393151 TS393151:TT393151 ADO393151:ADP393151 ANK393151:ANL393151 AXG393151:AXH393151 BHC393151:BHD393151 BQY393151:BQZ393151 CAU393151:CAV393151 CKQ393151:CKR393151 CUM393151:CUN393151 DEI393151:DEJ393151 DOE393151:DOF393151 DYA393151:DYB393151 EHW393151:EHX393151 ERS393151:ERT393151 FBO393151:FBP393151 FLK393151:FLL393151 FVG393151:FVH393151 GFC393151:GFD393151 GOY393151:GOZ393151 GYU393151:GYV393151 HIQ393151:HIR393151 HSM393151:HSN393151 ICI393151:ICJ393151 IME393151:IMF393151 IWA393151:IWB393151 JFW393151:JFX393151 JPS393151:JPT393151 JZO393151:JZP393151 KJK393151:KJL393151 KTG393151:KTH393151 LDC393151:LDD393151 LMY393151:LMZ393151 LWU393151:LWV393151 MGQ393151:MGR393151 MQM393151:MQN393151 NAI393151:NAJ393151 NKE393151:NKF393151 NUA393151:NUB393151 ODW393151:ODX393151 ONS393151:ONT393151 OXO393151:OXP393151 PHK393151:PHL393151 PRG393151:PRH393151 QBC393151:QBD393151 QKY393151:QKZ393151 QUU393151:QUV393151 REQ393151:RER393151 ROM393151:RON393151 RYI393151:RYJ393151 SIE393151:SIF393151 SSA393151:SSB393151 TBW393151:TBX393151 TLS393151:TLT393151 TVO393151:TVP393151 UFK393151:UFL393151 UPG393151:UPH393151 UZC393151:UZD393151 VIY393151:VIZ393151 VSU393151:VSV393151 WCQ393151:WCR393151 WMM393151:WMN393151 WWI393151:WWJ393151 S458687:T458687 JW458687:JX458687 TS458687:TT458687 ADO458687:ADP458687 ANK458687:ANL458687 AXG458687:AXH458687 BHC458687:BHD458687 BQY458687:BQZ458687 CAU458687:CAV458687 CKQ458687:CKR458687 CUM458687:CUN458687 DEI458687:DEJ458687 DOE458687:DOF458687 DYA458687:DYB458687 EHW458687:EHX458687 ERS458687:ERT458687 FBO458687:FBP458687 FLK458687:FLL458687 FVG458687:FVH458687 GFC458687:GFD458687 GOY458687:GOZ458687 GYU458687:GYV458687 HIQ458687:HIR458687 HSM458687:HSN458687 ICI458687:ICJ458687 IME458687:IMF458687 IWA458687:IWB458687 JFW458687:JFX458687 JPS458687:JPT458687 JZO458687:JZP458687 KJK458687:KJL458687 KTG458687:KTH458687 LDC458687:LDD458687 LMY458687:LMZ458687 LWU458687:LWV458687 MGQ458687:MGR458687 MQM458687:MQN458687 NAI458687:NAJ458687 NKE458687:NKF458687 NUA458687:NUB458687 ODW458687:ODX458687 ONS458687:ONT458687 OXO458687:OXP458687 PHK458687:PHL458687 PRG458687:PRH458687 QBC458687:QBD458687 QKY458687:QKZ458687 QUU458687:QUV458687 REQ458687:RER458687 ROM458687:RON458687 RYI458687:RYJ458687 SIE458687:SIF458687 SSA458687:SSB458687 TBW458687:TBX458687 TLS458687:TLT458687 TVO458687:TVP458687 UFK458687:UFL458687 UPG458687:UPH458687 UZC458687:UZD458687 VIY458687:VIZ458687 VSU458687:VSV458687 WCQ458687:WCR458687 WMM458687:WMN458687 WWI458687:WWJ458687 S524223:T524223 JW524223:JX524223 TS524223:TT524223 ADO524223:ADP524223 ANK524223:ANL524223 AXG524223:AXH524223 BHC524223:BHD524223 BQY524223:BQZ524223 CAU524223:CAV524223 CKQ524223:CKR524223 CUM524223:CUN524223 DEI524223:DEJ524223 DOE524223:DOF524223 DYA524223:DYB524223 EHW524223:EHX524223 ERS524223:ERT524223 FBO524223:FBP524223 FLK524223:FLL524223 FVG524223:FVH524223 GFC524223:GFD524223 GOY524223:GOZ524223 GYU524223:GYV524223 HIQ524223:HIR524223 HSM524223:HSN524223 ICI524223:ICJ524223 IME524223:IMF524223 IWA524223:IWB524223 JFW524223:JFX524223 JPS524223:JPT524223 JZO524223:JZP524223 KJK524223:KJL524223 KTG524223:KTH524223 LDC524223:LDD524223 LMY524223:LMZ524223 LWU524223:LWV524223 MGQ524223:MGR524223 MQM524223:MQN524223 NAI524223:NAJ524223 NKE524223:NKF524223 NUA524223:NUB524223 ODW524223:ODX524223 ONS524223:ONT524223 OXO524223:OXP524223 PHK524223:PHL524223 PRG524223:PRH524223 QBC524223:QBD524223 QKY524223:QKZ524223 QUU524223:QUV524223 REQ524223:RER524223 ROM524223:RON524223 RYI524223:RYJ524223 SIE524223:SIF524223 SSA524223:SSB524223 TBW524223:TBX524223 TLS524223:TLT524223 TVO524223:TVP524223 UFK524223:UFL524223 UPG524223:UPH524223 UZC524223:UZD524223 VIY524223:VIZ524223 VSU524223:VSV524223 WCQ524223:WCR524223 WMM524223:WMN524223 WWI524223:WWJ524223 S589759:T589759 JW589759:JX589759 TS589759:TT589759 ADO589759:ADP589759 ANK589759:ANL589759 AXG589759:AXH589759 BHC589759:BHD589759 BQY589759:BQZ589759 CAU589759:CAV589759 CKQ589759:CKR589759 CUM589759:CUN589759 DEI589759:DEJ589759 DOE589759:DOF589759 DYA589759:DYB589759 EHW589759:EHX589759 ERS589759:ERT589759 FBO589759:FBP589759 FLK589759:FLL589759 FVG589759:FVH589759 GFC589759:GFD589759 GOY589759:GOZ589759 GYU589759:GYV589759 HIQ589759:HIR589759 HSM589759:HSN589759 ICI589759:ICJ589759 IME589759:IMF589759 IWA589759:IWB589759 JFW589759:JFX589759 JPS589759:JPT589759 JZO589759:JZP589759 KJK589759:KJL589759 KTG589759:KTH589759 LDC589759:LDD589759 LMY589759:LMZ589759 LWU589759:LWV589759 MGQ589759:MGR589759 MQM589759:MQN589759 NAI589759:NAJ589759 NKE589759:NKF589759 NUA589759:NUB589759 ODW589759:ODX589759 ONS589759:ONT589759 OXO589759:OXP589759 PHK589759:PHL589759 PRG589759:PRH589759 QBC589759:QBD589759 QKY589759:QKZ589759 QUU589759:QUV589759 REQ589759:RER589759 ROM589759:RON589759 RYI589759:RYJ589759 SIE589759:SIF589759 SSA589759:SSB589759 TBW589759:TBX589759 TLS589759:TLT589759 TVO589759:TVP589759 UFK589759:UFL589759 UPG589759:UPH589759 UZC589759:UZD589759 VIY589759:VIZ589759 VSU589759:VSV589759 WCQ589759:WCR589759 WMM589759:WMN589759 WWI589759:WWJ589759 S655295:T655295 JW655295:JX655295 TS655295:TT655295 ADO655295:ADP655295 ANK655295:ANL655295 AXG655295:AXH655295 BHC655295:BHD655295 BQY655295:BQZ655295 CAU655295:CAV655295 CKQ655295:CKR655295 CUM655295:CUN655295 DEI655295:DEJ655295 DOE655295:DOF655295 DYA655295:DYB655295 EHW655295:EHX655295 ERS655295:ERT655295 FBO655295:FBP655295 FLK655295:FLL655295 FVG655295:FVH655295 GFC655295:GFD655295 GOY655295:GOZ655295 GYU655295:GYV655295 HIQ655295:HIR655295 HSM655295:HSN655295 ICI655295:ICJ655295 IME655295:IMF655295 IWA655295:IWB655295 JFW655295:JFX655295 JPS655295:JPT655295 JZO655295:JZP655295 KJK655295:KJL655295 KTG655295:KTH655295 LDC655295:LDD655295 LMY655295:LMZ655295 LWU655295:LWV655295 MGQ655295:MGR655295 MQM655295:MQN655295 NAI655295:NAJ655295 NKE655295:NKF655295 NUA655295:NUB655295 ODW655295:ODX655295 ONS655295:ONT655295 OXO655295:OXP655295 PHK655295:PHL655295 PRG655295:PRH655295 QBC655295:QBD655295 QKY655295:QKZ655295 QUU655295:QUV655295 REQ655295:RER655295 ROM655295:RON655295 RYI655295:RYJ655295 SIE655295:SIF655295 SSA655295:SSB655295 TBW655295:TBX655295 TLS655295:TLT655295 TVO655295:TVP655295 UFK655295:UFL655295 UPG655295:UPH655295 UZC655295:UZD655295 VIY655295:VIZ655295 VSU655295:VSV655295 WCQ655295:WCR655295 WMM655295:WMN655295 WWI655295:WWJ655295 S720831:T720831 JW720831:JX720831 TS720831:TT720831 ADO720831:ADP720831 ANK720831:ANL720831 AXG720831:AXH720831 BHC720831:BHD720831 BQY720831:BQZ720831 CAU720831:CAV720831 CKQ720831:CKR720831 CUM720831:CUN720831 DEI720831:DEJ720831 DOE720831:DOF720831 DYA720831:DYB720831 EHW720831:EHX720831 ERS720831:ERT720831 FBO720831:FBP720831 FLK720831:FLL720831 FVG720831:FVH720831 GFC720831:GFD720831 GOY720831:GOZ720831 GYU720831:GYV720831 HIQ720831:HIR720831 HSM720831:HSN720831 ICI720831:ICJ720831 IME720831:IMF720831 IWA720831:IWB720831 JFW720831:JFX720831 JPS720831:JPT720831 JZO720831:JZP720831 KJK720831:KJL720831 KTG720831:KTH720831 LDC720831:LDD720831 LMY720831:LMZ720831 LWU720831:LWV720831 MGQ720831:MGR720831 MQM720831:MQN720831 NAI720831:NAJ720831 NKE720831:NKF720831 NUA720831:NUB720831 ODW720831:ODX720831 ONS720831:ONT720831 OXO720831:OXP720831 PHK720831:PHL720831 PRG720831:PRH720831 QBC720831:QBD720831 QKY720831:QKZ720831 QUU720831:QUV720831 REQ720831:RER720831 ROM720831:RON720831 RYI720831:RYJ720831 SIE720831:SIF720831 SSA720831:SSB720831 TBW720831:TBX720831 TLS720831:TLT720831 TVO720831:TVP720831 UFK720831:UFL720831 UPG720831:UPH720831 UZC720831:UZD720831 VIY720831:VIZ720831 VSU720831:VSV720831 WCQ720831:WCR720831 WMM720831:WMN720831 WWI720831:WWJ720831 S786367:T786367 JW786367:JX786367 TS786367:TT786367 ADO786367:ADP786367 ANK786367:ANL786367 AXG786367:AXH786367 BHC786367:BHD786367 BQY786367:BQZ786367 CAU786367:CAV786367 CKQ786367:CKR786367 CUM786367:CUN786367 DEI786367:DEJ786367 DOE786367:DOF786367 DYA786367:DYB786367 EHW786367:EHX786367 ERS786367:ERT786367 FBO786367:FBP786367 FLK786367:FLL786367 FVG786367:FVH786367 GFC786367:GFD786367 GOY786367:GOZ786367 GYU786367:GYV786367 HIQ786367:HIR786367 HSM786367:HSN786367 ICI786367:ICJ786367 IME786367:IMF786367 IWA786367:IWB786367 JFW786367:JFX786367 JPS786367:JPT786367 JZO786367:JZP786367 KJK786367:KJL786367 KTG786367:KTH786367 LDC786367:LDD786367 LMY786367:LMZ786367 LWU786367:LWV786367 MGQ786367:MGR786367 MQM786367:MQN786367 NAI786367:NAJ786367 NKE786367:NKF786367 NUA786367:NUB786367 ODW786367:ODX786367 ONS786367:ONT786367 OXO786367:OXP786367 PHK786367:PHL786367 PRG786367:PRH786367 QBC786367:QBD786367 QKY786367:QKZ786367 QUU786367:QUV786367 REQ786367:RER786367 ROM786367:RON786367 RYI786367:RYJ786367 SIE786367:SIF786367 SSA786367:SSB786367 TBW786367:TBX786367 TLS786367:TLT786367 TVO786367:TVP786367 UFK786367:UFL786367 UPG786367:UPH786367 UZC786367:UZD786367 VIY786367:VIZ786367 VSU786367:VSV786367 WCQ786367:WCR786367 WMM786367:WMN786367 WWI786367:WWJ786367 S851903:T851903 JW851903:JX851903 TS851903:TT851903 ADO851903:ADP851903 ANK851903:ANL851903 AXG851903:AXH851903 BHC851903:BHD851903 BQY851903:BQZ851903 CAU851903:CAV851903 CKQ851903:CKR851903 CUM851903:CUN851903 DEI851903:DEJ851903 DOE851903:DOF851903 DYA851903:DYB851903 EHW851903:EHX851903 ERS851903:ERT851903 FBO851903:FBP851903 FLK851903:FLL851903 FVG851903:FVH851903 GFC851903:GFD851903 GOY851903:GOZ851903 GYU851903:GYV851903 HIQ851903:HIR851903 HSM851903:HSN851903 ICI851903:ICJ851903 IME851903:IMF851903 IWA851903:IWB851903 JFW851903:JFX851903 JPS851903:JPT851903 JZO851903:JZP851903 KJK851903:KJL851903 KTG851903:KTH851903 LDC851903:LDD851903 LMY851903:LMZ851903 LWU851903:LWV851903 MGQ851903:MGR851903 MQM851903:MQN851903 NAI851903:NAJ851903 NKE851903:NKF851903 NUA851903:NUB851903 ODW851903:ODX851903 ONS851903:ONT851903 OXO851903:OXP851903 PHK851903:PHL851903 PRG851903:PRH851903 QBC851903:QBD851903 QKY851903:QKZ851903 QUU851903:QUV851903 REQ851903:RER851903 ROM851903:RON851903 RYI851903:RYJ851903 SIE851903:SIF851903 SSA851903:SSB851903 TBW851903:TBX851903 TLS851903:TLT851903 TVO851903:TVP851903 UFK851903:UFL851903 UPG851903:UPH851903 UZC851903:UZD851903 VIY851903:VIZ851903 VSU851903:VSV851903 WCQ851903:WCR851903 WMM851903:WMN851903 WWI851903:WWJ851903 S917439:T917439 JW917439:JX917439 TS917439:TT917439 ADO917439:ADP917439 ANK917439:ANL917439 AXG917439:AXH917439 BHC917439:BHD917439 BQY917439:BQZ917439 CAU917439:CAV917439 CKQ917439:CKR917439 CUM917439:CUN917439 DEI917439:DEJ917439 DOE917439:DOF917439 DYA917439:DYB917439 EHW917439:EHX917439 ERS917439:ERT917439 FBO917439:FBP917439 FLK917439:FLL917439 FVG917439:FVH917439 GFC917439:GFD917439 GOY917439:GOZ917439 GYU917439:GYV917439 HIQ917439:HIR917439 HSM917439:HSN917439 ICI917439:ICJ917439 IME917439:IMF917439 IWA917439:IWB917439 JFW917439:JFX917439 JPS917439:JPT917439 JZO917439:JZP917439 KJK917439:KJL917439 KTG917439:KTH917439 LDC917439:LDD917439 LMY917439:LMZ917439 LWU917439:LWV917439 MGQ917439:MGR917439 MQM917439:MQN917439 NAI917439:NAJ917439 NKE917439:NKF917439 NUA917439:NUB917439 ODW917439:ODX917439 ONS917439:ONT917439 OXO917439:OXP917439 PHK917439:PHL917439 PRG917439:PRH917439 QBC917439:QBD917439 QKY917439:QKZ917439 QUU917439:QUV917439 REQ917439:RER917439 ROM917439:RON917439 RYI917439:RYJ917439 SIE917439:SIF917439 SSA917439:SSB917439 TBW917439:TBX917439 TLS917439:TLT917439 TVO917439:TVP917439 UFK917439:UFL917439 UPG917439:UPH917439 UZC917439:UZD917439 VIY917439:VIZ917439 VSU917439:VSV917439 WCQ917439:WCR917439 WMM917439:WMN917439 WWI917439:WWJ917439 S982975:T982975 JW982975:JX982975 TS982975:TT982975 ADO982975:ADP982975 ANK982975:ANL982975 AXG982975:AXH982975 BHC982975:BHD982975 BQY982975:BQZ982975 CAU982975:CAV982975 CKQ982975:CKR982975 CUM982975:CUN982975 DEI982975:DEJ982975 DOE982975:DOF982975 DYA982975:DYB982975 EHW982975:EHX982975 ERS982975:ERT982975 FBO982975:FBP982975 FLK982975:FLL982975 FVG982975:FVH982975 GFC982975:GFD982975 GOY982975:GOZ982975 GYU982975:GYV982975 HIQ982975:HIR982975 HSM982975:HSN982975 ICI982975:ICJ982975 IME982975:IMF982975 IWA982975:IWB982975 JFW982975:JFX982975 JPS982975:JPT982975 JZO982975:JZP982975 KJK982975:KJL982975 KTG982975:KTH982975 LDC982975:LDD982975 LMY982975:LMZ982975 LWU982975:LWV982975 MGQ982975:MGR982975 MQM982975:MQN982975 NAI982975:NAJ982975 NKE982975:NKF982975 NUA982975:NUB982975 ODW982975:ODX982975 ONS982975:ONT982975 OXO982975:OXP982975 PHK982975:PHL982975 PRG982975:PRH982975 QBC982975:QBD982975 QKY982975:QKZ982975 QUU982975:QUV982975 REQ982975:RER982975 ROM982975:RON982975 RYI982975:RYJ982975 SIE982975:SIF982975 SSA982975:SSB982975 TBW982975:TBX982975 TLS982975:TLT982975 TVO982975:TVP982975 UFK982975:UFL982975 UPG982975:UPH982975 UZC982975:UZD982975 VIY982975:VIZ982975 VSU982975:VSV982975 WCQ982975:WCR982975 WMM982975:WMN982975">
      <formula1>$B$32:$B$110</formula1>
    </dataValidation>
  </dataValidations>
  <hyperlinks>
    <hyperlink ref="A114:AI114" r:id="rId1" display="U denotes data collected from the UNSD/UNEP biennial Questionnaires on Environment Statistics, Waste section. Questionnaires available at: http://unstats.un.org/unsd/environment/questionnaire.htm."/>
    <hyperlink ref="A115:AI115" r:id="rId2" display="E denotes the Eurostat Environmental Data Centre on Waste (http://ec.europa.eu/eurostat/web/waste/data/database). (Date of extraction: December 2015)"/>
    <hyperlink ref="A116:AI116" r:id="rId3" display="O denotes the OECD.Stat, Waste section. Available at: http://stats.oecd.org/. (Date of extraction: December 2015)"/>
  </hyperlinks>
  <pageMargins left="0.22" right="0.25" top="0.54" bottom="0.53" header="0.28000000000000003" footer="0.23"/>
  <pageSetup paperSize="5" scale="78" fitToHeight="0"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vt:lpstr>
      <vt:lpstr>Final!Print_Area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2017-02-03T17:25:30Z</dcterms:created>
  <dcterms:modified xsi:type="dcterms:W3CDTF">2017-02-03T17:26:17Z</dcterms:modified>
</cp:coreProperties>
</file>